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26DB874B-0233-44B5-8B1F-3D4A4A09426B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6" l="1"/>
  <c r="C29" i="8" l="1"/>
  <c r="D29" i="8"/>
  <c r="E29" i="8"/>
  <c r="F29" i="8"/>
  <c r="G29" i="8"/>
  <c r="B29" i="8"/>
  <c r="E75" i="2"/>
  <c r="E68" i="2"/>
  <c r="E63" i="2"/>
  <c r="E57" i="2"/>
  <c r="E42" i="2"/>
  <c r="E38" i="2"/>
  <c r="E31" i="2"/>
  <c r="E27" i="2"/>
  <c r="E23" i="2"/>
  <c r="E19" i="2"/>
  <c r="E9" i="2"/>
  <c r="B60" i="2"/>
  <c r="B41" i="2"/>
  <c r="B38" i="2"/>
  <c r="B31" i="2"/>
  <c r="B25" i="2"/>
  <c r="B17" i="2"/>
  <c r="B9" i="2"/>
  <c r="E79" i="2" l="1"/>
  <c r="E47" i="2"/>
  <c r="E59" i="2" s="1"/>
  <c r="E81" i="2" s="1"/>
  <c r="B47" i="2"/>
  <c r="B62" i="2" s="1"/>
  <c r="C33" i="10"/>
  <c r="D33" i="10"/>
  <c r="E33" i="10"/>
  <c r="C9" i="10"/>
  <c r="D9" i="10"/>
  <c r="E9" i="10"/>
  <c r="F9" i="10"/>
  <c r="F33" i="10" s="1"/>
  <c r="G9" i="10"/>
  <c r="G33" i="10" s="1"/>
  <c r="B9" i="10"/>
  <c r="B33" i="10" s="1"/>
  <c r="C53" i="9"/>
  <c r="C43" i="9" s="1"/>
  <c r="D53" i="9"/>
  <c r="D43" i="9" s="1"/>
  <c r="E53" i="9"/>
  <c r="E43" i="9" s="1"/>
  <c r="F53" i="9"/>
  <c r="F43" i="9" s="1"/>
  <c r="G53" i="9"/>
  <c r="B53" i="9"/>
  <c r="B43" i="9" s="1"/>
  <c r="G43" i="9"/>
  <c r="G9" i="9"/>
  <c r="G77" i="9" s="1"/>
  <c r="G19" i="9"/>
  <c r="C19" i="9"/>
  <c r="D19" i="9"/>
  <c r="E19" i="9"/>
  <c r="F19" i="9"/>
  <c r="B19" i="9"/>
  <c r="C67" i="6"/>
  <c r="D67" i="6"/>
  <c r="E67" i="6"/>
  <c r="F67" i="6"/>
  <c r="G67" i="6"/>
  <c r="B67" i="6"/>
  <c r="C37" i="6"/>
  <c r="D37" i="6"/>
  <c r="E37" i="6"/>
  <c r="E41" i="6" s="1"/>
  <c r="E70" i="6" s="1"/>
  <c r="F37" i="6"/>
  <c r="F41" i="6" s="1"/>
  <c r="F70" i="6" s="1"/>
  <c r="G37" i="6"/>
  <c r="B37" i="6"/>
  <c r="C35" i="6"/>
  <c r="D35" i="6"/>
  <c r="E35" i="6"/>
  <c r="F35" i="6"/>
  <c r="G35" i="6"/>
  <c r="B35" i="6"/>
  <c r="G15" i="6"/>
  <c r="D57" i="5"/>
  <c r="D59" i="5" s="1"/>
  <c r="C49" i="5"/>
  <c r="C57" i="5" s="1"/>
  <c r="C59" i="5" s="1"/>
  <c r="D49" i="5"/>
  <c r="B49" i="5"/>
  <c r="B57" i="5" s="1"/>
  <c r="B59" i="5" s="1"/>
  <c r="D41" i="6" l="1"/>
  <c r="D70" i="6" s="1"/>
  <c r="C41" i="6"/>
  <c r="C70" i="6" s="1"/>
  <c r="G70" i="6"/>
  <c r="B41" i="6"/>
  <c r="B70" i="6" s="1"/>
  <c r="D17" i="5" l="1"/>
  <c r="C17" i="5"/>
  <c r="C13" i="5"/>
  <c r="D13" i="5"/>
  <c r="B13" i="5"/>
  <c r="D8" i="5"/>
  <c r="C8" i="5"/>
  <c r="B8" i="5"/>
  <c r="C21" i="5" l="1"/>
  <c r="C23" i="5" s="1"/>
  <c r="C25" i="5" s="1"/>
  <c r="C33" i="5" s="1"/>
  <c r="D21" i="5"/>
  <c r="D23" i="5" s="1"/>
  <c r="D25" i="5" s="1"/>
  <c r="D33" i="5" s="1"/>
  <c r="B21" i="5"/>
  <c r="B23" i="5" s="1"/>
  <c r="B25" i="5" s="1"/>
  <c r="B33" i="5" s="1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94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D102" i="7"/>
  <c r="G102" i="7" s="1"/>
  <c r="C124" i="7" l="1"/>
  <c r="C123" i="7" s="1"/>
  <c r="C115" i="7"/>
  <c r="C116" i="7"/>
  <c r="C117" i="7"/>
  <c r="C118" i="7"/>
  <c r="C119" i="7"/>
  <c r="C120" i="7"/>
  <c r="C121" i="7"/>
  <c r="C122" i="7"/>
  <c r="C114" i="7"/>
  <c r="C105" i="7"/>
  <c r="C106" i="7"/>
  <c r="C107" i="7"/>
  <c r="C108" i="7"/>
  <c r="C109" i="7"/>
  <c r="C110" i="7"/>
  <c r="C111" i="7"/>
  <c r="C112" i="7"/>
  <c r="C104" i="7"/>
  <c r="C95" i="7"/>
  <c r="C96" i="7"/>
  <c r="C97" i="7"/>
  <c r="C98" i="7"/>
  <c r="C99" i="7"/>
  <c r="C100" i="7"/>
  <c r="C101" i="7"/>
  <c r="C102" i="7"/>
  <c r="C94" i="7"/>
  <c r="C50" i="7"/>
  <c r="C51" i="7"/>
  <c r="C53" i="7"/>
  <c r="C54" i="7"/>
  <c r="C55" i="7"/>
  <c r="C56" i="7"/>
  <c r="C57" i="7"/>
  <c r="C49" i="7"/>
  <c r="C40" i="7"/>
  <c r="C41" i="7"/>
  <c r="C42" i="7"/>
  <c r="C43" i="7"/>
  <c r="C44" i="7"/>
  <c r="C45" i="7"/>
  <c r="C46" i="7"/>
  <c r="C47" i="7"/>
  <c r="C39" i="7"/>
  <c r="C30" i="7"/>
  <c r="C31" i="7"/>
  <c r="C32" i="7"/>
  <c r="C33" i="7"/>
  <c r="C34" i="7"/>
  <c r="C35" i="7"/>
  <c r="C36" i="7"/>
  <c r="C37" i="7"/>
  <c r="C29" i="7"/>
  <c r="C20" i="7"/>
  <c r="C21" i="7"/>
  <c r="C22" i="7"/>
  <c r="C23" i="7"/>
  <c r="C24" i="7"/>
  <c r="C25" i="7"/>
  <c r="C26" i="7"/>
  <c r="C27" i="7"/>
  <c r="C19" i="7"/>
  <c r="C12" i="7"/>
  <c r="C13" i="7"/>
  <c r="C14" i="7"/>
  <c r="C15" i="7"/>
  <c r="C16" i="7"/>
  <c r="C17" i="7"/>
  <c r="C11" i="7"/>
  <c r="E93" i="7"/>
  <c r="D123" i="7"/>
  <c r="E123" i="7"/>
  <c r="F123" i="7"/>
  <c r="G123" i="7"/>
  <c r="B123" i="7"/>
  <c r="D113" i="7"/>
  <c r="E113" i="7"/>
  <c r="F113" i="7"/>
  <c r="G113" i="7"/>
  <c r="B113" i="7"/>
  <c r="G103" i="7"/>
  <c r="D103" i="7"/>
  <c r="E103" i="7"/>
  <c r="F103" i="7"/>
  <c r="B103" i="7"/>
  <c r="G93" i="7"/>
  <c r="D93" i="7"/>
  <c r="F93" i="7"/>
  <c r="B93" i="7"/>
  <c r="G28" i="7"/>
  <c r="G18" i="7"/>
  <c r="D48" i="7"/>
  <c r="E48" i="7"/>
  <c r="F48" i="7"/>
  <c r="E38" i="7"/>
  <c r="F38" i="7"/>
  <c r="D38" i="7"/>
  <c r="D28" i="7"/>
  <c r="E28" i="7"/>
  <c r="F28" i="7"/>
  <c r="D18" i="7"/>
  <c r="E18" i="7"/>
  <c r="F18" i="7"/>
  <c r="B48" i="7"/>
  <c r="B38" i="7"/>
  <c r="B28" i="7"/>
  <c r="B18" i="7"/>
  <c r="D10" i="7"/>
  <c r="E10" i="7"/>
  <c r="F10" i="7"/>
  <c r="G10" i="7"/>
  <c r="B10" i="7"/>
  <c r="C10" i="9"/>
  <c r="C9" i="9" s="1"/>
  <c r="C77" i="9" s="1"/>
  <c r="B10" i="9"/>
  <c r="B9" i="9" s="1"/>
  <c r="B77" i="9" s="1"/>
  <c r="E10" i="9"/>
  <c r="E9" i="9" s="1"/>
  <c r="E77" i="9" s="1"/>
  <c r="F10" i="9"/>
  <c r="F9" i="9" s="1"/>
  <c r="F77" i="9" s="1"/>
  <c r="D10" i="9"/>
  <c r="D9" i="9" s="1"/>
  <c r="D77" i="9" s="1"/>
  <c r="C6" i="19"/>
  <c r="D6" i="19" s="1"/>
  <c r="E6" i="19" s="1"/>
  <c r="F6" i="19" s="1"/>
  <c r="G6" i="19" s="1"/>
  <c r="C6" i="16"/>
  <c r="D6" i="16" s="1"/>
  <c r="E6" i="16" s="1"/>
  <c r="F6" i="16" s="1"/>
  <c r="G6" i="16" s="1"/>
  <c r="A4" i="4"/>
  <c r="B6" i="3"/>
  <c r="F6" i="2"/>
  <c r="E6" i="2"/>
  <c r="A2" i="25"/>
  <c r="A2" i="22"/>
  <c r="A2" i="20"/>
  <c r="A2" i="19"/>
  <c r="A2" i="16"/>
  <c r="C10" i="7" l="1"/>
  <c r="D84" i="7"/>
  <c r="F84" i="7"/>
  <c r="C103" i="7"/>
  <c r="C113" i="7"/>
  <c r="E84" i="7"/>
  <c r="G84" i="7"/>
  <c r="C93" i="7"/>
  <c r="C84" i="7" s="1"/>
  <c r="C48" i="7"/>
  <c r="C38" i="7"/>
  <c r="C28" i="7"/>
  <c r="C18" i="7"/>
  <c r="F9" i="7"/>
  <c r="E9" i="7"/>
  <c r="B84" i="7"/>
  <c r="B159" i="7" s="1"/>
  <c r="G48" i="7"/>
  <c r="G38" i="7"/>
  <c r="D9" i="7"/>
  <c r="D159" i="7" s="1"/>
  <c r="B9" i="7"/>
  <c r="A5" i="10"/>
  <c r="A5" i="9"/>
  <c r="A5" i="8"/>
  <c r="A5" i="7"/>
  <c r="A4" i="6"/>
  <c r="A4" i="5"/>
  <c r="C9" i="7" l="1"/>
  <c r="E159" i="7"/>
  <c r="F159" i="7"/>
  <c r="G9" i="7"/>
  <c r="G159" i="7" s="1"/>
  <c r="C159" i="7"/>
  <c r="A2" i="10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<sst xmlns="http://schemas.openxmlformats.org/spreadsheetml/2006/main" count="831" uniqueCount="555">
  <si>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</si>
  <si>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</si>
  <si>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</si>
  <si>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</si>
  <si>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</si>
  <si>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</si>
  <si>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</si>
  <si>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</si>
  <si>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</si>
  <si>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</si>
  <si>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</si>
  <si>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</si>
  <si>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</si>
  <si>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</si>
  <si>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</si>
  <si>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</si>
  <si>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</si>
  <si>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</si>
  <si>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</si>
  <si>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</si>
  <si>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</si>
  <si>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</si>
  <si>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</si>
  <si>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</si>
  <si>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</si>
  <si>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</si>
  <si>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</si>
  <si>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</si>
  <si>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</si>
  <si>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</si>
  <si>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</si>
  <si>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</si>
  <si>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</si>
  <si>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</si>
  <si>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</si>
  <si>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</si>
  <si>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</si>
  <si>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</si>
  <si>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</si>
  <si>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</si>
  <si>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</si>
  <si>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</si>
  <si>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</si>
  <si>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</si>
  <si>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</si>
  <si>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</si>
  <si>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</si>
  <si>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</si>
  <si>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</si>
  <si>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</si>
  <si>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</si>
  <si>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</si>
  <si>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</si>
  <si>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</si>
  <si>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</si>
  <si>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</si>
  <si>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</si>
  <si>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</si>
  <si>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</si>
  <si>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</si>
  <si>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</si>
  <si>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</si>
  <si>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</si>
  <si>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</si>
  <si>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</si>
  <si>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</si>
  <si>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</si>
  <si>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</si>
  <si>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</si>
  <si>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</si>
  <si>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</si>
  <si>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</si>
  <si>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</si>
  <si>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</si>
  <si>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</si>
  <si>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</si>
  <si>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</si>
  <si>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</si>
  <si>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</si>
  <si>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</si>
  <si>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</si>
  <si>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</si>
  <si>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</si>
  <si>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</si>
  <si>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</si>
  <si>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</si>
  <si>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</si>
  <si>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</si>
  <si>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</si>
  <si>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</si>
  <si>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</si>
  <si>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</si>
  <si>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</si>
  <si>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</si>
  <si>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</si>
  <si>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</si>
  <si>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</si>
  <si>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</si>
  <si>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</si>
  <si>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</si>
  <si>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</si>
  <si>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</si>
  <si>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</si>
  <si>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</si>
  <si>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</si>
  <si>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</si>
  <si>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</si>
  <si>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</si>
  <si>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</si>
  <si>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</si>
  <si>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</si>
  <si>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</si>
  <si>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</si>
  <si>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</si>
  <si>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</si>
  <si>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</si>
  <si>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</si>
  <si>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</si>
  <si>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</si>
  <si>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</si>
  <si>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</si>
  <si>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</si>
  <si>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</si>
  <si>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</si>
  <si>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</si>
  <si>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</si>
  <si>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</si>
  <si>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</si>
  <si>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</si>
  <si>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</si>
  <si>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</si>
  <si>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</si>
  <si>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</si>
  <si>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</si>
  <si>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</si>
  <si>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</si>
  <si>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</si>
  <si>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</si>
  <si>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</si>
  <si>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</si>
  <si>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</si>
  <si>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</si>
  <si>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</si>
  <si>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</si>
  <si>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</si>
  <si>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</si>
  <si>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</si>
  <si>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</si>
  <si>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</si>
  <si>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</si>
  <si>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</si>
  <si>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</si>
  <si>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</si>
  <si>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</si>
  <si>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</si>
  <si>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</si>
  <si>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</si>
  <si>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</si>
  <si>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</si>
  <si>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</si>
  <si>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</si>
  <si>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</si>
  <si>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</si>
  <si>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</si>
  <si>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</si>
  <si>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</si>
  <si>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</si>
  <si>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</si>
  <si>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</si>
  <si>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</si>
  <si>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</si>
  <si>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</si>
  <si>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</si>
  <si>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</si>
  <si>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</si>
  <si>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</si>
  <si>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</si>
  <si>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</si>
  <si>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</si>
  <si>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</si>
  <si>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</si>
  <si>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</si>
  <si>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</si>
  <si>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</si>
  <si>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</si>
  <si>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</si>
  <si>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</si>
  <si>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</si>
  <si>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</si>
  <si>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</si>
  <si>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</si>
  <si>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</si>
  <si>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</si>
  <si>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</si>
  <si>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</si>
  <si>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</si>
  <si>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</si>
  <si>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</si>
  <si>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</si>
  <si>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</si>
  <si>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</si>
  <si>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</si>
  <si>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</si>
  <si>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</si>
  <si>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</si>
  <si>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</si>
  <si>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</si>
  <si>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</si>
  <si>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</si>
  <si>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</si>
  <si>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</si>
  <si>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</si>
  <si>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</si>
  <si>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</si>
  <si>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</si>
  <si>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</si>
  <si>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</si>
  <si>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</si>
  <si>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</si>
  <si>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</si>
  <si>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</si>
  <si>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</si>
  <si>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</si>
  <si>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</si>
  <si>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</si>
  <si>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</si>
  <si>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</si>
  <si>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</si>
  <si>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</si>
  <si>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</si>
  <si>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</si>
  <si>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</si>
  <si>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</si>
  <si>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</si>
  <si>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</si>
  <si>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</si>
  <si>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</si>
  <si>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</si>
  <si>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</si>
  <si>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</si>
  <si>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</si>
  <si>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</si>
  <si>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</si>
  <si>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</si>
  <si>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</si>
  <si>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</si>
  <si>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</si>
  <si>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</si>
  <si>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</si>
  <si>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</si>
  <si>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</si>
  <si>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</si>
  <si>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</si>
  <si>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</si>
  <si>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</si>
  <si>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</si>
  <si>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</si>
  <si>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</si>
  <si>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</si>
  <si>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</si>
  <si>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</si>
  <si>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</si>
  <si>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</si>
  <si>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</si>
  <si>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</si>
  <si>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</si>
  <si>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</si>
  <si>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</si>
  <si>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</si>
  <si>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</si>
  <si>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</si>
  <si>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</si>
  <si>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</si>
  <si>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</si>
  <si>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</si>
  <si>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</si>
  <si>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</si>
  <si>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</si>
  <si>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</si>
  <si>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</si>
  <si>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</si>
  <si>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</si>
  <si>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</si>
  <si>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</si>
  <si>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</si>
  <si>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</si>
  <si>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</si>
  <si>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</si>
  <si>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</si>
  <si>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</si>
  <si>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</si>
  <si>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</si>
  <si>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</si>
  <si>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</si>
  <si>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</si>
  <si>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</si>
  <si>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</si>
  <si>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</si>
  <si>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</si>
  <si>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</si>
  <si>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</si>
  <si>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</si>
  <si>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</si>
  <si>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</si>
  <si>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</si>
  <si>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</si>
  <si>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</si>
  <si>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</si>
  <si>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</si>
  <si>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</si>
  <si>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</si>
  <si>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</si>
  <si>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</si>
  <si>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</si>
  <si>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</si>
  <si>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</si>
  <si>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</si>
  <si>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</si>
  <si>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</si>
  <si>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</si>
  <si>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</si>
  <si>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</si>
  <si>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</si>
  <si>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</si>
  <si>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</si>
  <si>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</si>
  <si>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</si>
  <si>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</si>
  <si>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</si>
  <si>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</si>
  <si>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</si>
  <si>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</si>
  <si>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</si>
  <si>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</si>
  <si>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</si>
  <si>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</si>
  <si>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</si>
  <si>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</si>
  <si>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</si>
  <si>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</si>
  <si>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</si>
  <si>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</si>
  <si>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</si>
  <si>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</si>
  <si>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</si>
  <si>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</si>
  <si>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</si>
  <si>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</si>
  <si>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</si>
  <si>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</si>
  <si>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</si>
  <si>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</si>
  <si>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</si>
  <si>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</si>
  <si>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</si>
  <si>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</si>
  <si>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</si>
  <si>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</si>
  <si>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</si>
  <si>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</si>
  <si>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</si>
  <si>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</si>
  <si>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</si>
  <si>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</si>
  <si>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</si>
  <si>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</si>
  <si>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</si>
  <si>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</si>
  <si>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</si>
  <si>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</si>
  <si>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</si>
  <si>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</si>
  <si>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</si>
  <si>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</si>
  <si>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</si>
  <si>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</si>
  <si>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</si>
  <si>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</si>
  <si>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</si>
  <si>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</si>
  <si>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</si>
  <si>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</si>
  <si>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</si>
  <si>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</si>
  <si>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</si>
  <si>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</si>
  <si>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</si>
  <si>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</si>
  <si>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</si>
  <si>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</si>
  <si>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</si>
  <si>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</si>
  <si>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</si>
  <si>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</si>
  <si>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</si>
  <si>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</si>
  <si>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</si>
  <si>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</si>
  <si>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</si>
  <si>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</si>
  <si>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</si>
  <si>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</si>
  <si>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</si>
  <si>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</si>
  <si>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</si>
  <si>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</si>
  <si>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</si>
  <si>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</si>
  <si>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</si>
  <si>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</si>
  <si>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</si>
  <si>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</si>
  <si>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</si>
  <si>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</si>
  <si>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</si>
  <si>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</si>
  <si>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</si>
  <si>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</si>
  <si>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</si>
  <si>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</si>
  <si>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</si>
  <si>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</si>
  <si>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</si>
  <si>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</si>
  <si>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</si>
  <si>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</si>
  <si>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</si>
  <si>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</si>
  <si>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</si>
  <si>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</si>
  <si>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</si>
  <si>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</si>
  <si>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</si>
  <si>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</si>
  <si>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</si>
  <si>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</si>
  <si>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</si>
  <si>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</si>
  <si>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</si>
  <si>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</si>
  <si>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</si>
  <si>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</si>
  <si>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</si>
  <si>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</si>
  <si>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</si>
  <si>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</si>
  <si>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</si>
  <si>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</si>
  <si>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</si>
  <si>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</si>
  <si>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</si>
  <si>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</si>
  <si>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</si>
  <si>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</si>
  <si>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</si>
  <si>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</si>
  <si>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</si>
  <si>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</si>
  <si>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</si>
  <si>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</si>
  <si>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</si>
  <si>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</si>
  <si>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</si>
  <si>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</si>
  <si>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</si>
  <si>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</si>
  <si>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</si>
  <si>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</si>
  <si>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</si>
  <si>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</si>
  <si>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</si>
  <si>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</si>
  <si>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</si>
  <si>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</si>
  <si>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</si>
  <si>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</si>
  <si>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</si>
  <si>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</si>
  <si>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</si>
  <si>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</si>
  <si>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</si>
  <si>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</si>
  <si>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</si>
  <si>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</si>
  <si>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</si>
  <si>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</si>
  <si>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</si>
  <si>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</si>
  <si>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</si>
  <si>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</si>
  <si>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</si>
  <si>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</si>
  <si>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</si>
  <si>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</si>
  <si>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</si>
  <si>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</si>
  <si>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</si>
  <si>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</si>
  <si>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</si>
  <si>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</si>
  <si>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</si>
  <si>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</si>
  <si>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</si>
  <si>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</si>
  <si>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</si>
  <si>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</si>
  <si>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</si>
  <si>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</si>
  <si>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</si>
  <si>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</si>
  <si>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</si>
  <si>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</si>
  <si>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</si>
  <si>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</si>
  <si>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</si>
  <si>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</si>
  <si>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</si>
  <si>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</si>
  <si>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</si>
  <si>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</si>
  <si>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</si>
  <si>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</si>
  <si>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</si>
  <si>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</si>
  <si>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</si>
  <si>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</si>
  <si>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</si>
  <si>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</si>
  <si>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</si>
  <si>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</si>
  <si>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</si>
  <si>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</si>
  <si>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</si>
  <si>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</si>
  <si>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</si>
  <si>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</si>
  <si>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</si>
  <si>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</si>
  <si>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</si>
  <si>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</si>
  <si>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</si>
  <si>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</si>
  <si>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</si>
  <si>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</si>
  <si>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</si>
  <si>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</si>
  <si>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</si>
  <si>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</si>
  <si>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</si>
  <si>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</si>
  <si>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</si>
  <si>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</si>
  <si>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Sistema para Desarrollo Integral de la Familia en el Municipio de León, Guanajuato </t>
  </si>
  <si>
    <t>Al 31 de diciembre de 2025 y al 30 de junio del 2026</t>
  </si>
  <si>
    <t>Del 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</si>
</sst>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abSelected="1" zoomScale="80" zoomScaleNormal="80" workbookViewId="0">
      <selection sqref="A1:F1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129" t="s">
        <v>0</v>
      </c>
      <c r="B1" s="130"/>
      <c r="C1" s="130"/>
      <c r="D1" s="130"/>
      <c r="E1" s="130"/>
      <c r="F1" s="131"/>
    </row>
    <row r="2" spans="1:6" ht="15" customHeight="1" x14ac:dyDescent="0.3">
      <c r="A2" s="132" t="s">
        <v>552</v>
      </c>
      <c r="B2" s="133"/>
      <c r="C2" s="133"/>
      <c r="D2" s="133"/>
      <c r="E2" s="133"/>
      <c r="F2" s="134"/>
    </row>
    <row r="3" spans="1:6" ht="15" customHeight="1" x14ac:dyDescent="0.3">
      <c r="A3" s="135" t="s">
        <v>1</v>
      </c>
      <c r="B3" s="136"/>
      <c r="C3" s="136"/>
      <c r="D3" s="136"/>
      <c r="E3" s="136"/>
      <c r="F3" s="137"/>
    </row>
    <row r="4" spans="1:6" ht="12.9" customHeight="1" x14ac:dyDescent="0.3">
      <c r="A4" s="135" t="s">
        <v>553</v>
      </c>
      <c r="B4" s="136"/>
      <c r="C4" s="136"/>
      <c r="D4" s="136"/>
      <c r="E4" s="136"/>
      <c r="F4" s="137"/>
    </row>
    <row r="5" spans="1:6" ht="12.9" customHeight="1" x14ac:dyDescent="0.3">
      <c r="A5" s="138" t="s">
        <v>2</v>
      </c>
      <c r="B5" s="139"/>
      <c r="C5" s="139"/>
      <c r="D5" s="139"/>
      <c r="E5" s="139"/>
      <c r="F5" s="140"/>
    </row>
    <row r="6" spans="1:6" ht="41.4" customHeight="1" x14ac:dyDescent="0.3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 x14ac:dyDescent="0.3">
      <c r="A7" s="37" t="s">
        <v>6</v>
      </c>
      <c r="B7" s="38"/>
      <c r="C7" s="38"/>
      <c r="D7" s="37" t="s">
        <v>7</v>
      </c>
      <c r="E7" s="38"/>
      <c r="F7" s="38"/>
    </row>
    <row r="8" spans="1:6" x14ac:dyDescent="0.3">
      <c r="A8" s="2" t="s">
        <v>8</v>
      </c>
      <c r="B8" s="39"/>
      <c r="C8" s="39"/>
      <c r="D8" s="2" t="s">
        <v>9</v>
      </c>
      <c r="E8" s="39"/>
      <c r="F8" s="39"/>
    </row>
    <row r="9" spans="1:6" x14ac:dyDescent="0.3">
      <c r="A9" s="40" t="s">
        <v>10</v>
      </c>
      <c r="B9" s="41">
        <f>+B10+B11+B12+B13+B14+B15+B16</f>
        <v>21475338.140000001</v>
      </c>
      <c r="C9" s="41">
        <v>16399178.520000001</v>
      </c>
      <c r="D9" s="40" t="s">
        <v>11</v>
      </c>
      <c r="E9" s="41">
        <f>+E10+E11+E12+E13+E14+E15+E16+E17+E18</f>
        <v>7265758.6600000001</v>
      </c>
      <c r="F9" s="41">
        <v>8729893.2800000012</v>
      </c>
    </row>
    <row r="10" spans="1:6" x14ac:dyDescent="0.3">
      <c r="A10" s="42" t="s">
        <v>12</v>
      </c>
      <c r="B10" s="41">
        <v>90243</v>
      </c>
      <c r="C10" s="41">
        <v>92171.72</v>
      </c>
      <c r="D10" s="42" t="s">
        <v>13</v>
      </c>
      <c r="E10" s="41">
        <v>0</v>
      </c>
      <c r="F10" s="41">
        <v>18847.169999999998</v>
      </c>
    </row>
    <row r="11" spans="1:6" x14ac:dyDescent="0.3">
      <c r="A11" s="42" t="s">
        <v>14</v>
      </c>
      <c r="B11" s="41">
        <v>21385095.140000001</v>
      </c>
      <c r="C11" s="41">
        <v>16307006.800000001</v>
      </c>
      <c r="D11" s="42" t="s">
        <v>15</v>
      </c>
      <c r="E11" s="41">
        <v>841720</v>
      </c>
      <c r="F11" s="41">
        <v>1123840.06</v>
      </c>
    </row>
    <row r="12" spans="1:6" x14ac:dyDescent="0.3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3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3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3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3">
      <c r="A16" s="42" t="s">
        <v>24</v>
      </c>
      <c r="B16" s="41">
        <v>0</v>
      </c>
      <c r="C16" s="41">
        <v>0</v>
      </c>
      <c r="D16" s="42" t="s">
        <v>25</v>
      </c>
      <c r="E16" s="41">
        <v>5178330.87</v>
      </c>
      <c r="F16" s="41">
        <v>7326198.1500000004</v>
      </c>
    </row>
    <row r="17" spans="1:6" x14ac:dyDescent="0.3">
      <c r="A17" s="40" t="s">
        <v>26</v>
      </c>
      <c r="B17" s="41">
        <f>+B18+B19+B20+B21+B22+B23+B24</f>
        <v>20463706.950000003</v>
      </c>
      <c r="C17" s="41">
        <v>13391.369999999999</v>
      </c>
      <c r="D17" s="42" t="s">
        <v>27</v>
      </c>
      <c r="E17" s="41">
        <v>0</v>
      </c>
      <c r="F17" s="41">
        <v>0</v>
      </c>
    </row>
    <row r="18" spans="1:6" x14ac:dyDescent="0.3">
      <c r="A18" s="42" t="s">
        <v>28</v>
      </c>
      <c r="B18" s="41">
        <v>5679015.4400000004</v>
      </c>
      <c r="C18" s="41">
        <v>141.55000000000001</v>
      </c>
      <c r="D18" s="42" t="s">
        <v>29</v>
      </c>
      <c r="E18" s="41">
        <v>1245707.79</v>
      </c>
      <c r="F18" s="41">
        <v>261007.9</v>
      </c>
    </row>
    <row r="19" spans="1:6" x14ac:dyDescent="0.3">
      <c r="A19" s="42" t="s">
        <v>30</v>
      </c>
      <c r="B19" s="41">
        <v>4104.4399999999996</v>
      </c>
      <c r="C19" s="41">
        <v>10696.72</v>
      </c>
      <c r="D19" s="40" t="s">
        <v>31</v>
      </c>
      <c r="E19" s="41">
        <f>+E20+E21+E22</f>
        <v>0</v>
      </c>
      <c r="F19" s="41">
        <v>0</v>
      </c>
    </row>
    <row r="20" spans="1:6" x14ac:dyDescent="0.3">
      <c r="A20" s="42" t="s">
        <v>32</v>
      </c>
      <c r="B20" s="41">
        <v>37601.07</v>
      </c>
      <c r="C20" s="41">
        <v>2553.1</v>
      </c>
      <c r="D20" s="42" t="s">
        <v>33</v>
      </c>
      <c r="E20" s="41">
        <v>0</v>
      </c>
      <c r="F20" s="41">
        <v>0</v>
      </c>
    </row>
    <row r="21" spans="1:6" x14ac:dyDescent="0.3">
      <c r="A21" s="42" t="s">
        <v>34</v>
      </c>
      <c r="B21" s="41">
        <v>14742986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3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3">
      <c r="A23" s="42" t="s">
        <v>38</v>
      </c>
      <c r="B23" s="41">
        <v>0</v>
      </c>
      <c r="C23" s="41">
        <v>0</v>
      </c>
      <c r="D23" s="40" t="s">
        <v>39</v>
      </c>
      <c r="E23" s="41">
        <f>+E24+E25</f>
        <v>0</v>
      </c>
      <c r="F23" s="41">
        <v>0</v>
      </c>
    </row>
    <row r="24" spans="1:6" x14ac:dyDescent="0.3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3">
      <c r="A25" s="40" t="s">
        <v>42</v>
      </c>
      <c r="B25" s="41">
        <f>+B26+B27+B28+B29+B30</f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3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3">
      <c r="A27" s="42" t="s">
        <v>46</v>
      </c>
      <c r="B27" s="41">
        <v>0</v>
      </c>
      <c r="C27" s="41">
        <v>0</v>
      </c>
      <c r="D27" s="40" t="s">
        <v>47</v>
      </c>
      <c r="E27" s="41">
        <f>+E28+E29+E30</f>
        <v>0</v>
      </c>
      <c r="F27" s="41">
        <v>0</v>
      </c>
    </row>
    <row r="28" spans="1:6" x14ac:dyDescent="0.3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3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3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3">
      <c r="A31" s="40" t="s">
        <v>54</v>
      </c>
      <c r="B31" s="41">
        <f>+B32+B33+B34+B35+B36</f>
        <v>0</v>
      </c>
      <c r="C31" s="41">
        <v>0</v>
      </c>
      <c r="D31" s="40" t="s">
        <v>55</v>
      </c>
      <c r="E31" s="41">
        <f>+E32+E33+E34+E35+E36+E37</f>
        <v>0</v>
      </c>
      <c r="F31" s="41">
        <v>0</v>
      </c>
    </row>
    <row r="32" spans="1:6" x14ac:dyDescent="0.3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" customHeight="1" x14ac:dyDescent="0.3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" customHeight="1" x14ac:dyDescent="0.3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" customHeight="1" x14ac:dyDescent="0.3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" customHeight="1" x14ac:dyDescent="0.3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" customHeight="1" x14ac:dyDescent="0.3">
      <c r="A37" s="40" t="s">
        <v>66</v>
      </c>
      <c r="B37" s="41">
        <v>430530</v>
      </c>
      <c r="C37" s="41">
        <v>33136</v>
      </c>
      <c r="D37" s="42" t="s">
        <v>67</v>
      </c>
      <c r="E37" s="41">
        <v>0</v>
      </c>
      <c r="F37" s="41">
        <v>0</v>
      </c>
    </row>
    <row r="38" spans="1:6" x14ac:dyDescent="0.3">
      <c r="A38" s="40" t="s">
        <v>68</v>
      </c>
      <c r="B38" s="41">
        <f>+B39+B40</f>
        <v>0</v>
      </c>
      <c r="C38" s="41">
        <v>0</v>
      </c>
      <c r="D38" s="40" t="s">
        <v>69</v>
      </c>
      <c r="E38" s="41">
        <f>+E39+E40+E41</f>
        <v>5851477.1299999999</v>
      </c>
      <c r="F38" s="41">
        <v>392296.95</v>
      </c>
    </row>
    <row r="39" spans="1:6" x14ac:dyDescent="0.3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392296.95</v>
      </c>
    </row>
    <row r="40" spans="1:6" x14ac:dyDescent="0.3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3">
      <c r="A41" s="40" t="s">
        <v>74</v>
      </c>
      <c r="B41" s="41">
        <f>+B42+B43+B44+B45</f>
        <v>0</v>
      </c>
      <c r="C41" s="41">
        <v>0</v>
      </c>
      <c r="D41" s="42" t="s">
        <v>75</v>
      </c>
      <c r="E41" s="41">
        <v>5851477.1299999999</v>
      </c>
      <c r="F41" s="41">
        <v>0</v>
      </c>
    </row>
    <row r="42" spans="1:6" x14ac:dyDescent="0.3">
      <c r="A42" s="42" t="s">
        <v>76</v>
      </c>
      <c r="B42" s="41">
        <v>0</v>
      </c>
      <c r="C42" s="41">
        <v>0</v>
      </c>
      <c r="D42" s="40" t="s">
        <v>77</v>
      </c>
      <c r="E42" s="41">
        <f>+E43+E44+E45</f>
        <v>0</v>
      </c>
      <c r="F42" s="41">
        <v>0</v>
      </c>
    </row>
    <row r="43" spans="1:6" x14ac:dyDescent="0.3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3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3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3">
      <c r="A46" s="39"/>
      <c r="B46" s="43"/>
      <c r="C46" s="43"/>
      <c r="D46" s="39"/>
      <c r="E46" s="43"/>
      <c r="F46" s="43"/>
    </row>
    <row r="47" spans="1:6" x14ac:dyDescent="0.3">
      <c r="A47" s="3" t="s">
        <v>84</v>
      </c>
      <c r="B47" s="4">
        <f>+B9+B17+B25+B31+B37+B38+B41</f>
        <v>42369575.090000004</v>
      </c>
      <c r="C47" s="4">
        <v>16445705.890000001</v>
      </c>
      <c r="D47" s="2" t="s">
        <v>85</v>
      </c>
      <c r="E47" s="4">
        <f>+E9+E19+E23+E27+E31+E38+E42</f>
        <v>13117235.789999999</v>
      </c>
      <c r="F47" s="4">
        <v>9122190.2300000004</v>
      </c>
    </row>
    <row r="48" spans="1:6" x14ac:dyDescent="0.3">
      <c r="A48" s="39"/>
      <c r="B48" s="43"/>
      <c r="C48" s="43"/>
      <c r="D48" s="39"/>
      <c r="E48" s="43"/>
      <c r="F48" s="43"/>
    </row>
    <row r="49" spans="1:6" x14ac:dyDescent="0.3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3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3">
      <c r="A51" s="40" t="s">
        <v>90</v>
      </c>
      <c r="B51" s="41">
        <v>114263</v>
      </c>
      <c r="C51" s="41">
        <v>114263</v>
      </c>
      <c r="D51" s="40" t="s">
        <v>91</v>
      </c>
      <c r="E51" s="41">
        <v>0</v>
      </c>
      <c r="F51" s="41">
        <v>0</v>
      </c>
    </row>
    <row r="52" spans="1:6" x14ac:dyDescent="0.3">
      <c r="A52" s="40" t="s">
        <v>92</v>
      </c>
      <c r="B52" s="41">
        <v>255550389.66</v>
      </c>
      <c r="C52" s="41">
        <v>222480449.86000001</v>
      </c>
      <c r="D52" s="40" t="s">
        <v>93</v>
      </c>
      <c r="E52" s="41">
        <v>0</v>
      </c>
      <c r="F52" s="41">
        <v>0</v>
      </c>
    </row>
    <row r="53" spans="1:6" x14ac:dyDescent="0.3">
      <c r="A53" s="40" t="s">
        <v>94</v>
      </c>
      <c r="B53" s="41">
        <v>34342026.869999997</v>
      </c>
      <c r="C53" s="41">
        <v>32245470.09</v>
      </c>
      <c r="D53" s="40" t="s">
        <v>95</v>
      </c>
      <c r="E53" s="41">
        <v>0</v>
      </c>
      <c r="F53" s="41">
        <v>0</v>
      </c>
    </row>
    <row r="54" spans="1:6" x14ac:dyDescent="0.3">
      <c r="A54" s="40" t="s">
        <v>96</v>
      </c>
      <c r="B54" s="41">
        <v>0</v>
      </c>
      <c r="C54" s="41">
        <v>0</v>
      </c>
      <c r="D54" s="40" t="s">
        <v>97</v>
      </c>
      <c r="E54" s="41">
        <v>0</v>
      </c>
      <c r="F54" s="41">
        <v>0</v>
      </c>
    </row>
    <row r="55" spans="1:6" x14ac:dyDescent="0.3">
      <c r="A55" s="40" t="s">
        <v>98</v>
      </c>
      <c r="B55" s="41">
        <v>-58658991.100000001</v>
      </c>
      <c r="C55" s="41">
        <v>-54154523.43</v>
      </c>
      <c r="D55" s="44" t="s">
        <v>99</v>
      </c>
      <c r="E55" s="41">
        <v>0</v>
      </c>
      <c r="F55" s="41">
        <v>0</v>
      </c>
    </row>
    <row r="56" spans="1:6" x14ac:dyDescent="0.3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3">
      <c r="A57" s="40" t="s">
        <v>101</v>
      </c>
      <c r="B57" s="41">
        <v>0</v>
      </c>
      <c r="C57" s="41">
        <v>0</v>
      </c>
      <c r="D57" s="2" t="s">
        <v>102</v>
      </c>
      <c r="E57" s="4">
        <f>+E50+E51+E52+E53+E54+E55</f>
        <v>0</v>
      </c>
      <c r="F57" s="4">
        <v>0</v>
      </c>
    </row>
    <row r="58" spans="1:6" x14ac:dyDescent="0.3">
      <c r="A58" s="40" t="s">
        <v>103</v>
      </c>
      <c r="B58" s="41">
        <v>16769298.48</v>
      </c>
      <c r="C58" s="41">
        <v>16697850.98</v>
      </c>
      <c r="D58" s="39"/>
      <c r="E58" s="43"/>
      <c r="F58" s="43"/>
    </row>
    <row r="59" spans="1:6" x14ac:dyDescent="0.3">
      <c r="A59" s="39"/>
      <c r="B59" s="43"/>
      <c r="C59" s="43"/>
      <c r="D59" s="2" t="s">
        <v>104</v>
      </c>
      <c r="E59" s="4">
        <f>+E47+E57</f>
        <v>13117235.789999999</v>
      </c>
      <c r="F59" s="4">
        <v>9122190.2300000004</v>
      </c>
    </row>
    <row r="60" spans="1:6" x14ac:dyDescent="0.3">
      <c r="A60" s="3" t="s">
        <v>105</v>
      </c>
      <c r="B60" s="4">
        <f>+B50+B51+B52+B53+B54+B55+B56+B57+B58</f>
        <v>248116986.90999997</v>
      </c>
      <c r="C60" s="4">
        <v>217383510.5</v>
      </c>
      <c r="D60" s="39"/>
      <c r="E60" s="43"/>
      <c r="F60" s="43"/>
    </row>
    <row r="61" spans="1:6" x14ac:dyDescent="0.3">
      <c r="A61" s="39"/>
      <c r="B61" s="43"/>
      <c r="C61" s="43"/>
      <c r="D61" s="45" t="s">
        <v>106</v>
      </c>
      <c r="E61" s="43"/>
      <c r="F61" s="43"/>
    </row>
    <row r="62" spans="1:6" x14ac:dyDescent="0.3">
      <c r="A62" s="3" t="s">
        <v>107</v>
      </c>
      <c r="B62" s="4">
        <f>+B47+B60</f>
        <v>290486562</v>
      </c>
      <c r="C62" s="4">
        <v>233829216.38999999</v>
      </c>
      <c r="D62" s="39"/>
      <c r="E62" s="43"/>
      <c r="F62" s="43"/>
    </row>
    <row r="63" spans="1:6" x14ac:dyDescent="0.3">
      <c r="A63" s="39"/>
      <c r="B63" s="39"/>
      <c r="C63" s="39"/>
      <c r="D63" s="46" t="s">
        <v>108</v>
      </c>
      <c r="E63" s="41">
        <f>+E64+E65+E66</f>
        <v>182238752.95999998</v>
      </c>
      <c r="F63" s="41">
        <v>149168812.16</v>
      </c>
    </row>
    <row r="64" spans="1:6" x14ac:dyDescent="0.3">
      <c r="A64" s="39"/>
      <c r="B64" s="39"/>
      <c r="C64" s="39"/>
      <c r="D64" s="40" t="s">
        <v>109</v>
      </c>
      <c r="E64" s="41">
        <v>79700086</v>
      </c>
      <c r="F64" s="41">
        <v>79700086</v>
      </c>
    </row>
    <row r="65" spans="1:6" x14ac:dyDescent="0.3">
      <c r="A65" s="39"/>
      <c r="B65" s="39"/>
      <c r="C65" s="39"/>
      <c r="D65" s="44" t="s">
        <v>110</v>
      </c>
      <c r="E65" s="41">
        <v>102538666.95999999</v>
      </c>
      <c r="F65" s="41">
        <v>69468726.159999996</v>
      </c>
    </row>
    <row r="66" spans="1:6" x14ac:dyDescent="0.3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3">
      <c r="A67" s="39"/>
      <c r="B67" s="39"/>
      <c r="C67" s="39"/>
      <c r="D67" s="39"/>
      <c r="E67" s="43"/>
      <c r="F67" s="43"/>
    </row>
    <row r="68" spans="1:6" x14ac:dyDescent="0.3">
      <c r="A68" s="39"/>
      <c r="B68" s="39"/>
      <c r="C68" s="39"/>
      <c r="D68" s="46" t="s">
        <v>112</v>
      </c>
      <c r="E68" s="41">
        <f>+E69+E70+E71+E72+E73</f>
        <v>95130573.25</v>
      </c>
      <c r="F68" s="41">
        <v>75538214</v>
      </c>
    </row>
    <row r="69" spans="1:6" x14ac:dyDescent="0.3">
      <c r="A69" s="47"/>
      <c r="B69" s="39"/>
      <c r="C69" s="39"/>
      <c r="D69" s="40" t="s">
        <v>113</v>
      </c>
      <c r="E69" s="41">
        <v>19116987.25</v>
      </c>
      <c r="F69" s="41">
        <v>-3312767.79</v>
      </c>
    </row>
    <row r="70" spans="1:6" x14ac:dyDescent="0.3">
      <c r="A70" s="47"/>
      <c r="B70" s="39"/>
      <c r="C70" s="39"/>
      <c r="D70" s="40" t="s">
        <v>114</v>
      </c>
      <c r="E70" s="41">
        <v>-10948051.539999999</v>
      </c>
      <c r="F70" s="41">
        <v>-8110655.75</v>
      </c>
    </row>
    <row r="71" spans="1:6" x14ac:dyDescent="0.3">
      <c r="A71" s="47"/>
      <c r="B71" s="39"/>
      <c r="C71" s="39"/>
      <c r="D71" s="40" t="s">
        <v>115</v>
      </c>
      <c r="E71" s="41">
        <v>86961637.540000007</v>
      </c>
      <c r="F71" s="41">
        <v>86961637.540000007</v>
      </c>
    </row>
    <row r="72" spans="1:6" x14ac:dyDescent="0.3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3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3">
      <c r="A74" s="47"/>
      <c r="B74" s="39"/>
      <c r="C74" s="39"/>
      <c r="D74" s="39"/>
      <c r="E74" s="43"/>
      <c r="F74" s="43"/>
    </row>
    <row r="75" spans="1:6" x14ac:dyDescent="0.3">
      <c r="A75" s="47"/>
      <c r="B75" s="39"/>
      <c r="C75" s="39"/>
      <c r="D75" s="46" t="s">
        <v>118</v>
      </c>
      <c r="E75" s="41">
        <f>+E76+E77</f>
        <v>0</v>
      </c>
      <c r="F75" s="41">
        <v>0</v>
      </c>
    </row>
    <row r="76" spans="1:6" x14ac:dyDescent="0.3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3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3">
      <c r="A78" s="47"/>
      <c r="B78" s="39"/>
      <c r="C78" s="39"/>
      <c r="D78" s="39"/>
      <c r="E78" s="43"/>
      <c r="F78" s="43"/>
    </row>
    <row r="79" spans="1:6" x14ac:dyDescent="0.3">
      <c r="A79" s="47"/>
      <c r="B79" s="39"/>
      <c r="C79" s="39"/>
      <c r="D79" s="2" t="s">
        <v>121</v>
      </c>
      <c r="E79" s="4">
        <f>+E63+E68+E75</f>
        <v>277369326.20999998</v>
      </c>
      <c r="F79" s="4">
        <v>224707026.16</v>
      </c>
    </row>
    <row r="80" spans="1:6" x14ac:dyDescent="0.3">
      <c r="A80" s="47"/>
      <c r="B80" s="39"/>
      <c r="C80" s="39"/>
      <c r="D80" s="39"/>
      <c r="E80" s="43"/>
      <c r="F80" s="43"/>
    </row>
    <row r="81" spans="1:6" x14ac:dyDescent="0.3">
      <c r="A81" s="47"/>
      <c r="B81" s="39"/>
      <c r="C81" s="39"/>
      <c r="D81" s="2" t="s">
        <v>122</v>
      </c>
      <c r="E81" s="4">
        <f>+E59+E79</f>
        <v>290486562</v>
      </c>
      <c r="F81" s="4">
        <v>233829216.38999999</v>
      </c>
    </row>
    <row r="82" spans="1:6" x14ac:dyDescent="0.3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50:F81 E9:F45 B9:C62 E47:F47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sqref="A1:G1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7" t="s">
        <v>444</v>
      </c>
      <c r="B1" s="130"/>
      <c r="C1" s="130"/>
      <c r="D1" s="130"/>
      <c r="E1" s="130"/>
      <c r="F1" s="130"/>
      <c r="G1" s="131"/>
    </row>
    <row r="2" spans="1:7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3"/>
      <c r="G2" s="134"/>
    </row>
    <row r="3" spans="1:7" x14ac:dyDescent="0.3">
      <c r="A3" s="135" t="s">
        <v>445</v>
      </c>
      <c r="B3" s="136"/>
      <c r="C3" s="136"/>
      <c r="D3" s="136"/>
      <c r="E3" s="136"/>
      <c r="F3" s="136"/>
      <c r="G3" s="137"/>
    </row>
    <row r="4" spans="1:7" x14ac:dyDescent="0.3">
      <c r="A4" s="135" t="s">
        <v>2</v>
      </c>
      <c r="B4" s="136"/>
      <c r="C4" s="136"/>
      <c r="D4" s="136"/>
      <c r="E4" s="136"/>
      <c r="F4" s="136"/>
      <c r="G4" s="137"/>
    </row>
    <row r="5" spans="1:7" x14ac:dyDescent="0.3">
      <c r="A5" s="138" t="s">
        <v>446</v>
      </c>
      <c r="B5" s="139"/>
      <c r="C5" s="139"/>
      <c r="D5" s="139"/>
      <c r="E5" s="139"/>
      <c r="F5" s="139"/>
      <c r="G5" s="140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">
      <c r="A20" s="51" t="s">
        <v>460</v>
      </c>
      <c r="B20" s="58"/>
      <c r="C20" s="58"/>
      <c r="D20" s="58"/>
      <c r="E20" s="58"/>
      <c r="F20" s="58"/>
      <c r="G20" s="58"/>
    </row>
    <row r="21" spans="1:7" x14ac:dyDescent="0.3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 x14ac:dyDescent="0.3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60" t="s">
        <v>460</v>
      </c>
      <c r="B27" s="59"/>
      <c r="C27" s="59"/>
      <c r="D27" s="59"/>
      <c r="E27" s="59"/>
      <c r="F27" s="59"/>
      <c r="G27" s="59"/>
    </row>
    <row r="28" spans="1:7" x14ac:dyDescent="0.3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39" t="s">
        <v>460</v>
      </c>
      <c r="B30" s="61"/>
      <c r="C30" s="61"/>
      <c r="D30" s="61"/>
      <c r="E30" s="61"/>
      <c r="F30" s="61"/>
      <c r="G30" s="61"/>
    </row>
    <row r="31" spans="1:7" ht="14.4" customHeight="1" x14ac:dyDescent="0.3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" customHeight="1" x14ac:dyDescent="0.3">
      <c r="A32" s="39"/>
      <c r="B32" s="105"/>
      <c r="C32" s="105"/>
      <c r="D32" s="105"/>
      <c r="E32" s="105"/>
      <c r="F32" s="105"/>
      <c r="G32" s="105"/>
    </row>
    <row r="33" spans="1:7" x14ac:dyDescent="0.3">
      <c r="A33" s="108" t="s">
        <v>292</v>
      </c>
      <c r="B33" s="47"/>
      <c r="C33" s="47"/>
      <c r="D33" s="47"/>
      <c r="E33" s="47"/>
      <c r="F33" s="47"/>
      <c r="G33" s="47"/>
    </row>
    <row r="34" spans="1:7" ht="28.8" x14ac:dyDescent="0.3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8.8" x14ac:dyDescent="0.3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sqref="A1:G1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7" t="s">
        <v>472</v>
      </c>
      <c r="B1" s="130"/>
      <c r="C1" s="130"/>
      <c r="D1" s="130"/>
      <c r="E1" s="130"/>
      <c r="F1" s="130"/>
      <c r="G1" s="131"/>
    </row>
    <row r="2" spans="1:7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3"/>
      <c r="G2" s="134"/>
    </row>
    <row r="3" spans="1:7" x14ac:dyDescent="0.3">
      <c r="A3" s="135" t="s">
        <v>473</v>
      </c>
      <c r="B3" s="136"/>
      <c r="C3" s="136"/>
      <c r="D3" s="136"/>
      <c r="E3" s="136"/>
      <c r="F3" s="136"/>
      <c r="G3" s="137"/>
    </row>
    <row r="4" spans="1:7" x14ac:dyDescent="0.3">
      <c r="A4" s="135" t="s">
        <v>2</v>
      </c>
      <c r="B4" s="136"/>
      <c r="C4" s="136"/>
      <c r="D4" s="136"/>
      <c r="E4" s="136"/>
      <c r="F4" s="136"/>
      <c r="G4" s="137"/>
    </row>
    <row r="5" spans="1:7" x14ac:dyDescent="0.3">
      <c r="A5" s="138" t="s">
        <v>446</v>
      </c>
      <c r="B5" s="139"/>
      <c r="C5" s="139"/>
      <c r="D5" s="139"/>
      <c r="E5" s="139"/>
      <c r="F5" s="139"/>
      <c r="G5" s="140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/>
      <c r="B17" s="58"/>
      <c r="C17" s="58"/>
      <c r="D17" s="58"/>
      <c r="E17" s="58"/>
      <c r="F17" s="58"/>
      <c r="G17" s="58"/>
    </row>
    <row r="18" spans="1:7" x14ac:dyDescent="0.3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3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3">
      <c r="A28" s="39" t="s">
        <v>460</v>
      </c>
      <c r="B28" s="61"/>
      <c r="C28" s="61"/>
      <c r="D28" s="61"/>
      <c r="E28" s="61"/>
      <c r="F28" s="61"/>
      <c r="G28" s="61"/>
    </row>
    <row r="29" spans="1:7" ht="14.4" customHeight="1" x14ac:dyDescent="0.3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3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sqref="A1:G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7" t="s">
        <v>487</v>
      </c>
      <c r="B1" s="130"/>
      <c r="C1" s="130"/>
      <c r="D1" s="130"/>
      <c r="E1" s="130"/>
      <c r="F1" s="130"/>
      <c r="G1" s="131"/>
    </row>
    <row r="2" spans="1:7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3"/>
      <c r="G2" s="134"/>
    </row>
    <row r="3" spans="1:7" x14ac:dyDescent="0.3">
      <c r="A3" s="135" t="s">
        <v>488</v>
      </c>
      <c r="B3" s="136"/>
      <c r="C3" s="136"/>
      <c r="D3" s="136"/>
      <c r="E3" s="136"/>
      <c r="F3" s="136"/>
      <c r="G3" s="137"/>
    </row>
    <row r="4" spans="1:7" x14ac:dyDescent="0.3">
      <c r="A4" s="135" t="s">
        <v>2</v>
      </c>
      <c r="B4" s="136"/>
      <c r="C4" s="136"/>
      <c r="D4" s="136"/>
      <c r="E4" s="136"/>
      <c r="F4" s="136"/>
      <c r="G4" s="137"/>
    </row>
    <row r="5" spans="1:7" x14ac:dyDescent="0.3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3">
      <c r="A6" s="25" t="s">
        <v>495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3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51"/>
      <c r="B19" s="58"/>
      <c r="C19" s="58"/>
      <c r="D19" s="58"/>
      <c r="E19" s="58"/>
      <c r="F19" s="58"/>
      <c r="G19" s="58"/>
    </row>
    <row r="20" spans="1:7" x14ac:dyDescent="0.3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3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 x14ac:dyDescent="0.3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/>
      <c r="B26" s="59"/>
      <c r="C26" s="59"/>
      <c r="D26" s="59"/>
      <c r="E26" s="59"/>
      <c r="F26" s="59"/>
      <c r="G26" s="59"/>
    </row>
    <row r="27" spans="1:7" x14ac:dyDescent="0.3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3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39"/>
      <c r="B29" s="61"/>
      <c r="C29" s="61"/>
      <c r="D29" s="61"/>
      <c r="E29" s="61"/>
      <c r="F29" s="61"/>
      <c r="G29" s="61"/>
    </row>
    <row r="30" spans="1:7" ht="14.4" customHeight="1" x14ac:dyDescent="0.3">
      <c r="A30" s="3" t="s">
        <v>498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" customHeight="1" x14ac:dyDescent="0.3">
      <c r="A31" s="39"/>
      <c r="B31" s="105"/>
      <c r="C31" s="105"/>
      <c r="D31" s="105"/>
      <c r="E31" s="105"/>
      <c r="F31" s="105"/>
      <c r="G31" s="105"/>
    </row>
    <row r="32" spans="1:7" x14ac:dyDescent="0.3">
      <c r="A32" s="108" t="s">
        <v>292</v>
      </c>
      <c r="B32" s="47"/>
      <c r="C32" s="47"/>
      <c r="D32" s="47"/>
      <c r="E32" s="47"/>
      <c r="F32" s="47"/>
      <c r="G32" s="47"/>
    </row>
    <row r="33" spans="1:7" ht="28.8" x14ac:dyDescent="0.3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8.8" x14ac:dyDescent="0.3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3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48"/>
      <c r="B36" s="48"/>
      <c r="C36" s="48"/>
      <c r="D36" s="48"/>
      <c r="E36" s="48"/>
      <c r="F36" s="48"/>
      <c r="G36" s="48"/>
    </row>
    <row r="38" spans="1:7" x14ac:dyDescent="0.3">
      <c r="A38" t="s">
        <v>499</v>
      </c>
    </row>
    <row r="39" spans="1:7" x14ac:dyDescent="0.3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sqref="A1:G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7" t="s">
        <v>501</v>
      </c>
      <c r="B1" s="130"/>
      <c r="C1" s="130"/>
      <c r="D1" s="130"/>
      <c r="E1" s="130"/>
      <c r="F1" s="130"/>
      <c r="G1" s="131"/>
    </row>
    <row r="2" spans="1:7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3"/>
      <c r="G2" s="134"/>
    </row>
    <row r="3" spans="1:7" x14ac:dyDescent="0.3">
      <c r="A3" s="135" t="s">
        <v>502</v>
      </c>
      <c r="B3" s="136"/>
      <c r="C3" s="136"/>
      <c r="D3" s="136"/>
      <c r="E3" s="136"/>
      <c r="F3" s="136"/>
      <c r="G3" s="137"/>
    </row>
    <row r="4" spans="1:7" x14ac:dyDescent="0.3">
      <c r="A4" s="135" t="s">
        <v>2</v>
      </c>
      <c r="B4" s="136"/>
      <c r="C4" s="136"/>
      <c r="D4" s="136"/>
      <c r="E4" s="136"/>
      <c r="F4" s="136"/>
      <c r="G4" s="137"/>
    </row>
    <row r="5" spans="1:7" x14ac:dyDescent="0.3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3">
      <c r="A6" s="25" t="s">
        <v>474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3">
      <c r="A7" s="51" t="s">
        <v>475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476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477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478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479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/>
      <c r="B16" s="58"/>
      <c r="C16" s="58"/>
      <c r="D16" s="58"/>
      <c r="E16" s="58"/>
      <c r="F16" s="58"/>
      <c r="G16" s="58"/>
    </row>
    <row r="17" spans="1:7" x14ac:dyDescent="0.3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3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39" t="s">
        <v>460</v>
      </c>
      <c r="B27" s="61"/>
      <c r="C27" s="61"/>
      <c r="D27" s="61"/>
      <c r="E27" s="61"/>
      <c r="F27" s="61"/>
      <c r="G27" s="61"/>
    </row>
    <row r="28" spans="1:7" ht="14.4" customHeight="1" x14ac:dyDescent="0.3">
      <c r="A28" s="3" t="s">
        <v>486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48"/>
      <c r="B29" s="48"/>
      <c r="C29" s="48"/>
      <c r="D29" s="48"/>
      <c r="E29" s="48"/>
      <c r="F29" s="48"/>
      <c r="G29" s="48"/>
    </row>
    <row r="31" spans="1:7" x14ac:dyDescent="0.3">
      <c r="A31" t="s">
        <v>503</v>
      </c>
    </row>
    <row r="32" spans="1:7" x14ac:dyDescent="0.3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sqref="A1:F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x14ac:dyDescent="0.3">
      <c r="A1" s="147" t="s">
        <v>505</v>
      </c>
      <c r="B1" s="130"/>
      <c r="C1" s="130"/>
      <c r="D1" s="130"/>
      <c r="E1" s="130"/>
      <c r="F1" s="130"/>
    </row>
    <row r="2" spans="1:6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4"/>
    </row>
    <row r="3" spans="1:6" x14ac:dyDescent="0.3">
      <c r="A3" s="135" t="s">
        <v>506</v>
      </c>
      <c r="B3" s="136"/>
      <c r="C3" s="136"/>
      <c r="D3" s="136"/>
      <c r="E3" s="136"/>
      <c r="F3" s="137"/>
    </row>
    <row r="4" spans="1:6" ht="28.8" x14ac:dyDescent="0.3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3">
      <c r="A5" s="107" t="s">
        <v>512</v>
      </c>
      <c r="B5" s="112"/>
      <c r="C5" s="112"/>
      <c r="D5" s="112"/>
      <c r="E5" s="112"/>
      <c r="F5" s="112"/>
    </row>
    <row r="6" spans="1:6" x14ac:dyDescent="0.3">
      <c r="A6" s="110" t="s">
        <v>513</v>
      </c>
      <c r="B6" s="109"/>
      <c r="C6" s="109"/>
      <c r="D6" s="109"/>
      <c r="E6" s="109"/>
      <c r="F6" s="109"/>
    </row>
    <row r="7" spans="1:6" ht="15.75" customHeight="1" x14ac:dyDescent="0.3">
      <c r="A7" s="110" t="s">
        <v>514</v>
      </c>
      <c r="B7" s="109"/>
      <c r="C7" s="109"/>
      <c r="D7" s="109"/>
      <c r="E7" s="109"/>
      <c r="F7" s="109"/>
    </row>
    <row r="8" spans="1:6" x14ac:dyDescent="0.3">
      <c r="A8" s="111"/>
      <c r="B8" s="109"/>
      <c r="C8" s="109"/>
      <c r="D8" s="109"/>
      <c r="E8" s="109"/>
      <c r="F8" s="109"/>
    </row>
    <row r="9" spans="1:6" x14ac:dyDescent="0.3">
      <c r="A9" s="116" t="s">
        <v>515</v>
      </c>
      <c r="B9" s="109"/>
      <c r="C9" s="109"/>
      <c r="D9" s="109"/>
      <c r="E9" s="109"/>
      <c r="F9" s="109"/>
    </row>
    <row r="10" spans="1:6" x14ac:dyDescent="0.3">
      <c r="A10" s="110" t="s">
        <v>516</v>
      </c>
      <c r="B10" s="119"/>
      <c r="C10" s="119"/>
      <c r="D10" s="119"/>
      <c r="E10" s="119"/>
      <c r="F10" s="119"/>
    </row>
    <row r="11" spans="1:6" x14ac:dyDescent="0.3">
      <c r="A11" s="56" t="s">
        <v>517</v>
      </c>
      <c r="B11" s="119"/>
      <c r="C11" s="119"/>
      <c r="D11" s="119"/>
      <c r="E11" s="119"/>
      <c r="F11" s="119"/>
    </row>
    <row r="12" spans="1:6" x14ac:dyDescent="0.3">
      <c r="A12" s="56" t="s">
        <v>518</v>
      </c>
      <c r="B12" s="119"/>
      <c r="C12" s="119"/>
      <c r="D12" s="119"/>
      <c r="E12" s="119"/>
      <c r="F12" s="119"/>
    </row>
    <row r="13" spans="1:6" x14ac:dyDescent="0.3">
      <c r="A13" s="56" t="s">
        <v>519</v>
      </c>
      <c r="B13" s="119"/>
      <c r="C13" s="119"/>
      <c r="D13" s="119"/>
      <c r="E13" s="119"/>
      <c r="F13" s="119"/>
    </row>
    <row r="14" spans="1:6" x14ac:dyDescent="0.3">
      <c r="A14" s="110" t="s">
        <v>520</v>
      </c>
      <c r="B14" s="119"/>
      <c r="C14" s="119"/>
      <c r="D14" s="119"/>
      <c r="E14" s="119"/>
      <c r="F14" s="119"/>
    </row>
    <row r="15" spans="1:6" x14ac:dyDescent="0.3">
      <c r="A15" s="56" t="s">
        <v>517</v>
      </c>
      <c r="B15" s="119"/>
      <c r="C15" s="119"/>
      <c r="D15" s="119"/>
      <c r="E15" s="119"/>
      <c r="F15" s="119"/>
    </row>
    <row r="16" spans="1:6" x14ac:dyDescent="0.3">
      <c r="A16" s="56" t="s">
        <v>518</v>
      </c>
      <c r="B16" s="120"/>
      <c r="C16" s="120"/>
      <c r="D16" s="120"/>
      <c r="E16" s="120"/>
      <c r="F16" s="120"/>
    </row>
    <row r="17" spans="1:6" x14ac:dyDescent="0.3">
      <c r="A17" s="56" t="s">
        <v>519</v>
      </c>
      <c r="B17" s="121"/>
      <c r="C17" s="121"/>
      <c r="D17" s="121"/>
      <c r="E17" s="121"/>
      <c r="F17" s="121"/>
    </row>
    <row r="18" spans="1:6" x14ac:dyDescent="0.3">
      <c r="A18" s="110" t="s">
        <v>521</v>
      </c>
      <c r="B18" s="121"/>
      <c r="C18" s="121"/>
      <c r="D18" s="121"/>
      <c r="E18" s="121"/>
      <c r="F18" s="121"/>
    </row>
    <row r="19" spans="1:6" x14ac:dyDescent="0.3">
      <c r="A19" s="110" t="s">
        <v>522</v>
      </c>
      <c r="B19" s="121"/>
      <c r="C19" s="121"/>
      <c r="D19" s="121"/>
      <c r="E19" s="121"/>
      <c r="F19" s="121"/>
    </row>
    <row r="20" spans="1:6" x14ac:dyDescent="0.3">
      <c r="A20" s="110" t="s">
        <v>523</v>
      </c>
      <c r="B20" s="122"/>
      <c r="C20" s="122"/>
      <c r="D20" s="122"/>
      <c r="E20" s="122"/>
      <c r="F20" s="122"/>
    </row>
    <row r="21" spans="1:6" x14ac:dyDescent="0.3">
      <c r="A21" s="110" t="s">
        <v>524</v>
      </c>
      <c r="B21" s="122"/>
      <c r="C21" s="122"/>
      <c r="D21" s="122"/>
      <c r="E21" s="122"/>
      <c r="F21" s="122"/>
    </row>
    <row r="22" spans="1:6" x14ac:dyDescent="0.3">
      <c r="A22" s="110" t="s">
        <v>525</v>
      </c>
      <c r="B22" s="122"/>
      <c r="C22" s="122"/>
      <c r="D22" s="122"/>
      <c r="E22" s="122"/>
      <c r="F22" s="122"/>
    </row>
    <row r="23" spans="1:6" x14ac:dyDescent="0.3">
      <c r="A23" s="110" t="s">
        <v>526</v>
      </c>
      <c r="B23" s="122"/>
      <c r="C23" s="122"/>
      <c r="D23" s="122"/>
      <c r="E23" s="122"/>
      <c r="F23" s="122"/>
    </row>
    <row r="24" spans="1:6" x14ac:dyDescent="0.3">
      <c r="A24" s="110" t="s">
        <v>527</v>
      </c>
      <c r="B24" s="114"/>
      <c r="C24" s="114"/>
      <c r="D24" s="114"/>
      <c r="E24" s="114"/>
      <c r="F24" s="114"/>
    </row>
    <row r="25" spans="1:6" x14ac:dyDescent="0.3">
      <c r="A25" s="110" t="s">
        <v>528</v>
      </c>
      <c r="B25" s="114"/>
      <c r="C25" s="114"/>
      <c r="D25" s="114"/>
      <c r="E25" s="114"/>
      <c r="F25" s="114"/>
    </row>
    <row r="26" spans="1:6" x14ac:dyDescent="0.3">
      <c r="A26" s="111"/>
      <c r="B26" s="115"/>
      <c r="C26" s="115"/>
      <c r="D26" s="115"/>
      <c r="E26" s="115"/>
      <c r="F26" s="115"/>
    </row>
    <row r="27" spans="1:6" ht="14.4" customHeight="1" x14ac:dyDescent="0.3">
      <c r="A27" s="116" t="s">
        <v>529</v>
      </c>
      <c r="B27" s="113"/>
      <c r="C27" s="113"/>
      <c r="D27" s="113"/>
      <c r="E27" s="113"/>
      <c r="F27" s="113"/>
    </row>
    <row r="28" spans="1:6" x14ac:dyDescent="0.3">
      <c r="A28" s="110" t="s">
        <v>530</v>
      </c>
      <c r="B28" s="74"/>
      <c r="C28" s="74"/>
      <c r="D28" s="74"/>
      <c r="E28" s="74"/>
      <c r="F28" s="74"/>
    </row>
    <row r="29" spans="1:6" x14ac:dyDescent="0.3">
      <c r="A29" s="106"/>
      <c r="B29" s="47"/>
      <c r="C29" s="47"/>
      <c r="D29" s="47"/>
      <c r="E29" s="47"/>
      <c r="F29" s="47"/>
    </row>
    <row r="30" spans="1:6" x14ac:dyDescent="0.3">
      <c r="A30" s="117" t="s">
        <v>531</v>
      </c>
      <c r="B30" s="47"/>
      <c r="C30" s="47"/>
      <c r="D30" s="47"/>
      <c r="E30" s="47"/>
      <c r="F30" s="47"/>
    </row>
    <row r="31" spans="1:6" x14ac:dyDescent="0.3">
      <c r="A31" s="118" t="s">
        <v>516</v>
      </c>
      <c r="B31" s="74"/>
      <c r="C31" s="74"/>
      <c r="D31" s="74"/>
      <c r="E31" s="74"/>
      <c r="F31" s="74"/>
    </row>
    <row r="32" spans="1:6" x14ac:dyDescent="0.3">
      <c r="A32" s="118" t="s">
        <v>520</v>
      </c>
      <c r="B32" s="74"/>
      <c r="C32" s="74"/>
      <c r="D32" s="74"/>
      <c r="E32" s="74"/>
      <c r="F32" s="74"/>
    </row>
    <row r="33" spans="1:6" x14ac:dyDescent="0.3">
      <c r="A33" s="118" t="s">
        <v>532</v>
      </c>
      <c r="B33" s="74"/>
      <c r="C33" s="74"/>
      <c r="D33" s="74"/>
      <c r="E33" s="74"/>
      <c r="F33" s="74"/>
    </row>
    <row r="34" spans="1:6" x14ac:dyDescent="0.3">
      <c r="A34" s="106"/>
      <c r="B34" s="47"/>
      <c r="C34" s="47"/>
      <c r="D34" s="47"/>
      <c r="E34" s="47"/>
      <c r="F34" s="47"/>
    </row>
    <row r="35" spans="1:6" x14ac:dyDescent="0.3">
      <c r="A35" s="117" t="s">
        <v>533</v>
      </c>
      <c r="B35" s="47"/>
      <c r="C35" s="47"/>
      <c r="D35" s="47"/>
      <c r="E35" s="47"/>
      <c r="F35" s="47"/>
    </row>
    <row r="36" spans="1:6" x14ac:dyDescent="0.3">
      <c r="A36" s="118" t="s">
        <v>534</v>
      </c>
      <c r="B36" s="47"/>
      <c r="C36" s="47"/>
      <c r="D36" s="47"/>
      <c r="E36" s="47"/>
      <c r="F36" s="47"/>
    </row>
    <row r="37" spans="1:6" x14ac:dyDescent="0.3">
      <c r="A37" s="118" t="s">
        <v>535</v>
      </c>
      <c r="B37" s="47"/>
      <c r="C37" s="47"/>
      <c r="D37" s="47"/>
      <c r="E37" s="47"/>
      <c r="F37" s="47"/>
    </row>
    <row r="38" spans="1:6" x14ac:dyDescent="0.3">
      <c r="A38" s="118" t="s">
        <v>536</v>
      </c>
      <c r="B38" s="47"/>
      <c r="C38" s="47"/>
      <c r="D38" s="47"/>
      <c r="E38" s="47"/>
      <c r="F38" s="47"/>
    </row>
    <row r="39" spans="1:6" x14ac:dyDescent="0.3">
      <c r="A39" s="106"/>
      <c r="B39" s="47"/>
      <c r="C39" s="47"/>
      <c r="D39" s="47"/>
      <c r="E39" s="47"/>
      <c r="F39" s="47"/>
    </row>
    <row r="40" spans="1:6" x14ac:dyDescent="0.3">
      <c r="A40" s="117" t="s">
        <v>537</v>
      </c>
      <c r="B40" s="47"/>
      <c r="C40" s="47"/>
      <c r="D40" s="47"/>
      <c r="E40" s="47"/>
      <c r="F40" s="47"/>
    </row>
    <row r="41" spans="1:6" x14ac:dyDescent="0.3">
      <c r="A41" s="106"/>
      <c r="B41" s="47"/>
      <c r="C41" s="47"/>
      <c r="D41" s="47"/>
      <c r="E41" s="47"/>
      <c r="F41" s="47"/>
    </row>
    <row r="42" spans="1:6" x14ac:dyDescent="0.3">
      <c r="A42" s="117" t="s">
        <v>538</v>
      </c>
      <c r="B42" s="47"/>
      <c r="C42" s="47"/>
      <c r="D42" s="47"/>
      <c r="E42" s="47"/>
      <c r="F42" s="47"/>
    </row>
    <row r="43" spans="1:6" x14ac:dyDescent="0.3">
      <c r="A43" s="118" t="s">
        <v>539</v>
      </c>
      <c r="B43" s="74"/>
      <c r="C43" s="74"/>
      <c r="D43" s="74"/>
      <c r="E43" s="74"/>
      <c r="F43" s="74"/>
    </row>
    <row r="44" spans="1:6" x14ac:dyDescent="0.3">
      <c r="A44" s="118" t="s">
        <v>540</v>
      </c>
      <c r="B44" s="74"/>
      <c r="C44" s="74"/>
      <c r="D44" s="74"/>
      <c r="E44" s="74"/>
      <c r="F44" s="74"/>
    </row>
    <row r="45" spans="1:6" x14ac:dyDescent="0.3">
      <c r="A45" s="118" t="s">
        <v>541</v>
      </c>
      <c r="B45" s="74"/>
      <c r="C45" s="74"/>
      <c r="D45" s="74"/>
      <c r="E45" s="74"/>
      <c r="F45" s="74"/>
    </row>
    <row r="46" spans="1:6" x14ac:dyDescent="0.3">
      <c r="A46" s="106"/>
      <c r="B46" s="47"/>
      <c r="C46" s="47"/>
      <c r="D46" s="47"/>
      <c r="E46" s="47"/>
      <c r="F46" s="47"/>
    </row>
    <row r="47" spans="1:6" ht="28.8" x14ac:dyDescent="0.3">
      <c r="A47" s="117" t="s">
        <v>542</v>
      </c>
      <c r="B47" s="47"/>
      <c r="C47" s="47"/>
      <c r="D47" s="47"/>
      <c r="E47" s="47"/>
      <c r="F47" s="47"/>
    </row>
    <row r="48" spans="1:6" x14ac:dyDescent="0.3">
      <c r="A48" s="118" t="s">
        <v>540</v>
      </c>
      <c r="B48" s="74"/>
      <c r="C48" s="74"/>
      <c r="D48" s="74"/>
      <c r="E48" s="74"/>
      <c r="F48" s="74"/>
    </row>
    <row r="49" spans="1:6" x14ac:dyDescent="0.3">
      <c r="A49" s="118" t="s">
        <v>541</v>
      </c>
      <c r="B49" s="74"/>
      <c r="C49" s="74"/>
      <c r="D49" s="74"/>
      <c r="E49" s="74"/>
      <c r="F49" s="74"/>
    </row>
    <row r="50" spans="1:6" x14ac:dyDescent="0.3">
      <c r="A50" s="106"/>
      <c r="B50" s="47"/>
      <c r="C50" s="47"/>
      <c r="D50" s="47"/>
      <c r="E50" s="47"/>
      <c r="F50" s="47"/>
    </row>
    <row r="51" spans="1:6" x14ac:dyDescent="0.3">
      <c r="A51" s="117" t="s">
        <v>543</v>
      </c>
      <c r="B51" s="47"/>
      <c r="C51" s="47"/>
      <c r="D51" s="47"/>
      <c r="E51" s="47"/>
      <c r="F51" s="47"/>
    </row>
    <row r="52" spans="1:6" x14ac:dyDescent="0.3">
      <c r="A52" s="118" t="s">
        <v>540</v>
      </c>
      <c r="B52" s="74"/>
      <c r="C52" s="74"/>
      <c r="D52" s="74"/>
      <c r="E52" s="74"/>
      <c r="F52" s="74"/>
    </row>
    <row r="53" spans="1:6" x14ac:dyDescent="0.3">
      <c r="A53" s="118" t="s">
        <v>541</v>
      </c>
      <c r="B53" s="74"/>
      <c r="C53" s="74"/>
      <c r="D53" s="74"/>
      <c r="E53" s="74"/>
      <c r="F53" s="74"/>
    </row>
    <row r="54" spans="1:6" x14ac:dyDescent="0.3">
      <c r="A54" s="118" t="s">
        <v>544</v>
      </c>
      <c r="B54" s="74"/>
      <c r="C54" s="74"/>
      <c r="D54" s="74"/>
      <c r="E54" s="74"/>
      <c r="F54" s="74"/>
    </row>
    <row r="55" spans="1:6" x14ac:dyDescent="0.3">
      <c r="A55" s="106"/>
      <c r="B55" s="47"/>
      <c r="C55" s="47"/>
      <c r="D55" s="47"/>
      <c r="E55" s="47"/>
      <c r="F55" s="47"/>
    </row>
    <row r="56" spans="1:6" x14ac:dyDescent="0.3">
      <c r="A56" s="117" t="s">
        <v>545</v>
      </c>
      <c r="B56" s="47"/>
      <c r="C56" s="47"/>
      <c r="D56" s="47"/>
      <c r="E56" s="47"/>
      <c r="F56" s="47"/>
    </row>
    <row r="57" spans="1:6" x14ac:dyDescent="0.3">
      <c r="A57" s="118" t="s">
        <v>540</v>
      </c>
      <c r="B57" s="74"/>
      <c r="C57" s="74"/>
      <c r="D57" s="74"/>
      <c r="E57" s="74"/>
      <c r="F57" s="74"/>
    </row>
    <row r="58" spans="1:6" x14ac:dyDescent="0.3">
      <c r="A58" s="118" t="s">
        <v>541</v>
      </c>
      <c r="B58" s="74"/>
      <c r="C58" s="74"/>
      <c r="D58" s="74"/>
      <c r="E58" s="74"/>
      <c r="F58" s="74"/>
    </row>
    <row r="59" spans="1:6" x14ac:dyDescent="0.3">
      <c r="A59" s="106"/>
      <c r="B59" s="47"/>
      <c r="C59" s="47"/>
      <c r="D59" s="47"/>
      <c r="E59" s="47"/>
      <c r="F59" s="47"/>
    </row>
    <row r="60" spans="1:6" x14ac:dyDescent="0.3">
      <c r="A60" s="117" t="s">
        <v>546</v>
      </c>
      <c r="B60" s="47"/>
      <c r="C60" s="47"/>
      <c r="D60" s="47"/>
      <c r="E60" s="47"/>
      <c r="F60" s="47"/>
    </row>
    <row r="61" spans="1:6" x14ac:dyDescent="0.3">
      <c r="A61" s="118" t="s">
        <v>547</v>
      </c>
      <c r="B61" s="105"/>
      <c r="C61" s="105"/>
      <c r="D61" s="105"/>
      <c r="E61" s="105"/>
      <c r="F61" s="105"/>
    </row>
    <row r="62" spans="1:6" x14ac:dyDescent="0.3">
      <c r="A62" s="118" t="s">
        <v>548</v>
      </c>
      <c r="B62" s="123"/>
      <c r="C62" s="123"/>
      <c r="D62" s="123"/>
      <c r="E62" s="123"/>
      <c r="F62" s="123"/>
    </row>
    <row r="63" spans="1:6" x14ac:dyDescent="0.3">
      <c r="A63" s="106"/>
      <c r="B63" s="105"/>
      <c r="C63" s="105"/>
      <c r="D63" s="105"/>
      <c r="E63" s="105"/>
      <c r="F63" s="105"/>
    </row>
    <row r="64" spans="1:6" x14ac:dyDescent="0.3">
      <c r="A64" s="117" t="s">
        <v>549</v>
      </c>
      <c r="B64" s="105"/>
      <c r="C64" s="105"/>
      <c r="D64" s="105"/>
      <c r="E64" s="105"/>
      <c r="F64" s="105"/>
    </row>
    <row r="65" spans="1:6" x14ac:dyDescent="0.3">
      <c r="A65" s="118" t="s">
        <v>550</v>
      </c>
      <c r="B65" s="105"/>
      <c r="C65" s="105"/>
      <c r="D65" s="105"/>
      <c r="E65" s="105"/>
      <c r="F65" s="105"/>
    </row>
    <row r="66" spans="1:6" x14ac:dyDescent="0.3">
      <c r="A66" s="118" t="s">
        <v>551</v>
      </c>
      <c r="B66" s="106"/>
      <c r="C66" s="47"/>
      <c r="D66" s="106"/>
      <c r="E66" s="106"/>
      <c r="F66" s="106"/>
    </row>
    <row r="67" spans="1:6" x14ac:dyDescent="0.3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sqref="A1:H1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129" t="s">
        <v>123</v>
      </c>
      <c r="B1" s="130"/>
      <c r="C1" s="130"/>
      <c r="D1" s="130"/>
      <c r="E1" s="130"/>
      <c r="F1" s="130"/>
      <c r="G1" s="130"/>
      <c r="H1" s="131"/>
    </row>
    <row r="2" spans="1:8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3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3">
      <c r="A4" s="135" t="s">
        <v>554</v>
      </c>
      <c r="B4" s="136"/>
      <c r="C4" s="136"/>
      <c r="D4" s="136"/>
      <c r="E4" s="136"/>
      <c r="F4" s="136"/>
      <c r="G4" s="136"/>
      <c r="H4" s="137"/>
    </row>
    <row r="5" spans="1:8" x14ac:dyDescent="0.3">
      <c r="A5" s="138" t="s">
        <v>2</v>
      </c>
      <c r="B5" s="139"/>
      <c r="C5" s="139"/>
      <c r="D5" s="139"/>
      <c r="E5" s="139"/>
      <c r="F5" s="139"/>
      <c r="G5" s="139"/>
      <c r="H5" s="140"/>
    </row>
    <row r="6" spans="1:8" ht="41.4" customHeight="1" x14ac:dyDescent="0.3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">
      <c r="A7" s="85"/>
      <c r="B7" s="86"/>
      <c r="C7" s="86"/>
      <c r="D7" s="86"/>
      <c r="E7" s="86"/>
      <c r="F7" s="86"/>
      <c r="G7" s="86"/>
      <c r="H7" s="86"/>
    </row>
    <row r="8" spans="1:8" x14ac:dyDescent="0.3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3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3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3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3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3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3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3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3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3">
      <c r="A17" s="90"/>
      <c r="B17" s="74"/>
      <c r="C17" s="74"/>
      <c r="D17" s="74"/>
      <c r="E17" s="74"/>
      <c r="F17" s="74"/>
      <c r="G17" s="74"/>
      <c r="H17" s="74"/>
    </row>
    <row r="18" spans="1:8" x14ac:dyDescent="0.3">
      <c r="A18" s="8" t="s">
        <v>141</v>
      </c>
      <c r="B18" s="4">
        <v>9122190.2300000004</v>
      </c>
      <c r="C18" s="91"/>
      <c r="D18" s="91"/>
      <c r="E18" s="91"/>
      <c r="F18" s="4">
        <v>13117235.789999999</v>
      </c>
      <c r="G18" s="91"/>
      <c r="H18" s="91"/>
    </row>
    <row r="19" spans="1:8" ht="16.5" customHeight="1" x14ac:dyDescent="0.3">
      <c r="A19" s="90"/>
      <c r="B19" s="74"/>
      <c r="C19" s="74"/>
      <c r="D19" s="74"/>
      <c r="E19" s="74"/>
      <c r="F19" s="74"/>
      <c r="G19" s="74"/>
      <c r="H19" s="74"/>
    </row>
    <row r="20" spans="1:8" ht="14.4" customHeight="1" x14ac:dyDescent="0.3">
      <c r="A20" s="8" t="s">
        <v>142</v>
      </c>
      <c r="B20" s="4">
        <v>9122190.2300000004</v>
      </c>
      <c r="C20" s="4">
        <v>0</v>
      </c>
      <c r="D20" s="4">
        <v>0</v>
      </c>
      <c r="E20" s="4">
        <v>0</v>
      </c>
      <c r="F20" s="4">
        <v>13117235.789999999</v>
      </c>
      <c r="G20" s="4">
        <v>0</v>
      </c>
      <c r="H20" s="4">
        <v>0</v>
      </c>
    </row>
    <row r="21" spans="1:8" ht="16.5" customHeight="1" x14ac:dyDescent="0.3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3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3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3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3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3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3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3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3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3">
      <c r="A32" s="54"/>
    </row>
    <row r="33" spans="1:8" ht="14.4" customHeight="1" x14ac:dyDescent="0.3">
      <c r="A33" s="141" t="s">
        <v>152</v>
      </c>
      <c r="B33" s="141"/>
      <c r="C33" s="141"/>
      <c r="D33" s="141"/>
      <c r="E33" s="141"/>
      <c r="F33" s="141"/>
      <c r="G33" s="141"/>
      <c r="H33" s="141"/>
    </row>
    <row r="34" spans="1:8" ht="14.4" customHeight="1" x14ac:dyDescent="0.3">
      <c r="A34" s="141"/>
      <c r="B34" s="141"/>
      <c r="C34" s="141"/>
      <c r="D34" s="141"/>
      <c r="E34" s="141"/>
      <c r="F34" s="141"/>
      <c r="G34" s="141"/>
      <c r="H34" s="141"/>
    </row>
    <row r="35" spans="1:8" ht="14.4" customHeight="1" x14ac:dyDescent="0.3">
      <c r="A35" s="141"/>
      <c r="B35" s="141"/>
      <c r="C35" s="141"/>
      <c r="D35" s="141"/>
      <c r="E35" s="141"/>
      <c r="F35" s="141"/>
      <c r="G35" s="141"/>
      <c r="H35" s="141"/>
    </row>
    <row r="36" spans="1:8" ht="14.4" customHeight="1" x14ac:dyDescent="0.3">
      <c r="A36" s="141"/>
      <c r="B36" s="141"/>
      <c r="C36" s="141"/>
      <c r="D36" s="141"/>
      <c r="E36" s="141"/>
      <c r="F36" s="141"/>
      <c r="G36" s="141"/>
      <c r="H36" s="141"/>
    </row>
    <row r="37" spans="1:8" ht="14.4" customHeight="1" x14ac:dyDescent="0.3">
      <c r="A37" s="141"/>
      <c r="B37" s="141"/>
      <c r="C37" s="141"/>
      <c r="D37" s="141"/>
      <c r="E37" s="141"/>
      <c r="F37" s="141"/>
      <c r="G37" s="141"/>
      <c r="H37" s="141"/>
    </row>
    <row r="38" spans="1:8" x14ac:dyDescent="0.3">
      <c r="A38" s="54"/>
    </row>
    <row r="39" spans="1:8" ht="28.8" x14ac:dyDescent="0.3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">
      <c r="A40" s="39"/>
      <c r="B40" s="47"/>
      <c r="C40" s="47"/>
      <c r="D40" s="47"/>
      <c r="E40" s="47"/>
      <c r="F40" s="47"/>
    </row>
    <row r="41" spans="1:8" x14ac:dyDescent="0.3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3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3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3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3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B17:B30 G11:H21 C8:C22 D17:F21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sqref="A1:K1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29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" customHeight="1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3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3">
      <c r="A4" s="135" t="str">
        <f>'Formato 2'!A4</f>
        <v>Del 1 de enero al 30 de junio del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3">
      <c r="A5" s="138" t="s">
        <v>2</v>
      </c>
      <c r="B5" s="139"/>
      <c r="C5" s="139"/>
      <c r="D5" s="139"/>
      <c r="E5" s="139"/>
      <c r="F5" s="139"/>
      <c r="G5" s="139"/>
      <c r="H5" s="139"/>
      <c r="I5" s="139"/>
      <c r="J5" s="139"/>
      <c r="K5" s="140"/>
    </row>
    <row r="6" spans="1:11" ht="72.75" customHeight="1" x14ac:dyDescent="0.3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opLeftCell="A6" zoomScale="75" zoomScaleNormal="75" workbookViewId="0">
      <selection activeCell="I81" sqref="I81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129" t="s">
        <v>187</v>
      </c>
      <c r="B1" s="130"/>
      <c r="C1" s="130"/>
      <c r="D1" s="131"/>
    </row>
    <row r="2" spans="1:4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4"/>
    </row>
    <row r="3" spans="1:4" x14ac:dyDescent="0.3">
      <c r="A3" s="135" t="s">
        <v>188</v>
      </c>
      <c r="B3" s="136"/>
      <c r="C3" s="136"/>
      <c r="D3" s="137"/>
    </row>
    <row r="4" spans="1:4" x14ac:dyDescent="0.3">
      <c r="A4" s="135" t="str">
        <f>'Formato 3'!A4</f>
        <v>Del 1 de enero al 30 de junio del 2026</v>
      </c>
      <c r="B4" s="136"/>
      <c r="C4" s="136"/>
      <c r="D4" s="137"/>
    </row>
    <row r="5" spans="1:4" x14ac:dyDescent="0.3">
      <c r="A5" s="138" t="s">
        <v>2</v>
      </c>
      <c r="B5" s="139"/>
      <c r="C5" s="139"/>
      <c r="D5" s="140"/>
    </row>
    <row r="6" spans="1:4" ht="15" customHeight="1" x14ac:dyDescent="0.3"/>
    <row r="7" spans="1:4" ht="28.8" x14ac:dyDescent="0.3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3">
      <c r="A8" s="3" t="s">
        <v>192</v>
      </c>
      <c r="B8" s="13">
        <f>SUM(B9:B11)</f>
        <v>197879388.49000001</v>
      </c>
      <c r="C8" s="13">
        <f>SUM(C9:C11)</f>
        <v>121866291.82000001</v>
      </c>
      <c r="D8" s="13">
        <f>SUM(D9:D11)</f>
        <v>107183328.3666667</v>
      </c>
    </row>
    <row r="9" spans="1:4" x14ac:dyDescent="0.3">
      <c r="A9" s="51" t="s">
        <v>193</v>
      </c>
      <c r="B9" s="77">
        <v>197879388.49000001</v>
      </c>
      <c r="C9" s="77">
        <v>121866291.82000001</v>
      </c>
      <c r="D9" s="77">
        <v>107183328.3666667</v>
      </c>
    </row>
    <row r="10" spans="1:4" x14ac:dyDescent="0.3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3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3">
      <c r="A12" s="40"/>
      <c r="B12" s="74"/>
      <c r="C12" s="74"/>
      <c r="D12" s="74"/>
    </row>
    <row r="13" spans="1:4" x14ac:dyDescent="0.3">
      <c r="A13" s="3" t="s">
        <v>196</v>
      </c>
      <c r="B13" s="13">
        <f>SUM(B14:B15)</f>
        <v>197879388.48999998</v>
      </c>
      <c r="C13" s="13">
        <f t="shared" ref="C13:D13" si="0">SUM(C14:C15)</f>
        <v>98001402.020000011</v>
      </c>
      <c r="D13" s="13">
        <f t="shared" si="0"/>
        <v>97159682.020000011</v>
      </c>
    </row>
    <row r="14" spans="1:4" x14ac:dyDescent="0.3">
      <c r="A14" s="51" t="s">
        <v>197</v>
      </c>
      <c r="B14" s="77">
        <v>190684700.00999999</v>
      </c>
      <c r="C14" s="77">
        <v>95970696.540000007</v>
      </c>
      <c r="D14" s="77">
        <v>95128976.540000007</v>
      </c>
    </row>
    <row r="15" spans="1:4" x14ac:dyDescent="0.3">
      <c r="A15" s="51" t="s">
        <v>198</v>
      </c>
      <c r="B15" s="77">
        <v>7194688.4800000004</v>
      </c>
      <c r="C15" s="77">
        <v>2030705.4799999997</v>
      </c>
      <c r="D15" s="77">
        <v>2030705.4799999997</v>
      </c>
    </row>
    <row r="16" spans="1:4" x14ac:dyDescent="0.3">
      <c r="A16" s="40"/>
      <c r="B16" s="74"/>
      <c r="C16" s="74"/>
      <c r="D16" s="74"/>
    </row>
    <row r="17" spans="1:4" x14ac:dyDescent="0.3">
      <c r="A17" s="3" t="s">
        <v>199</v>
      </c>
      <c r="B17" s="14">
        <v>0</v>
      </c>
      <c r="C17" s="13">
        <f>SUM(C18:C19)</f>
        <v>2333460.16</v>
      </c>
      <c r="D17" s="13">
        <f>SUM(D18:D19)</f>
        <v>2333460.16</v>
      </c>
    </row>
    <row r="18" spans="1:4" x14ac:dyDescent="0.3">
      <c r="A18" s="51" t="s">
        <v>200</v>
      </c>
      <c r="B18" s="15">
        <v>0</v>
      </c>
      <c r="C18" s="41">
        <v>2333460.16</v>
      </c>
      <c r="D18" s="41">
        <v>2333460.16</v>
      </c>
    </row>
    <row r="19" spans="1:4" x14ac:dyDescent="0.3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3">
      <c r="A20" s="40"/>
      <c r="B20" s="74"/>
      <c r="C20" s="74"/>
      <c r="D20" s="74"/>
    </row>
    <row r="21" spans="1:4" x14ac:dyDescent="0.3">
      <c r="A21" s="3" t="s">
        <v>202</v>
      </c>
      <c r="B21" s="13">
        <f>B8-B13+B17</f>
        <v>2.9802322387695313E-8</v>
      </c>
      <c r="C21" s="13">
        <f t="shared" ref="C21:D21" si="1">C8-C13+C17</f>
        <v>26198349.959999997</v>
      </c>
      <c r="D21" s="13">
        <f t="shared" si="1"/>
        <v>12357106.506666694</v>
      </c>
    </row>
    <row r="22" spans="1:4" x14ac:dyDescent="0.3">
      <c r="A22" s="3"/>
      <c r="B22" s="74"/>
      <c r="C22" s="74"/>
      <c r="D22" s="74"/>
    </row>
    <row r="23" spans="1:4" x14ac:dyDescent="0.3">
      <c r="A23" s="3" t="s">
        <v>203</v>
      </c>
      <c r="B23" s="13">
        <f>B21-B11</f>
        <v>2.9802322387695313E-8</v>
      </c>
      <c r="C23" s="13">
        <f t="shared" ref="C23:D23" si="2">C21-C11</f>
        <v>26198349.959999997</v>
      </c>
      <c r="D23" s="13">
        <f t="shared" si="2"/>
        <v>12357106.506666694</v>
      </c>
    </row>
    <row r="24" spans="1:4" x14ac:dyDescent="0.3">
      <c r="A24" s="3"/>
      <c r="B24" s="16"/>
      <c r="C24" s="16"/>
      <c r="D24" s="16"/>
    </row>
    <row r="25" spans="1:4" x14ac:dyDescent="0.3">
      <c r="A25" s="17" t="s">
        <v>204</v>
      </c>
      <c r="B25" s="13">
        <f>B23-B17</f>
        <v>2.9802322387695313E-8</v>
      </c>
      <c r="C25" s="13">
        <f t="shared" ref="C25:D25" si="3">C23-C17</f>
        <v>23864889.799999997</v>
      </c>
      <c r="D25" s="13">
        <f t="shared" si="3"/>
        <v>10023646.346666694</v>
      </c>
    </row>
    <row r="26" spans="1:4" x14ac:dyDescent="0.3">
      <c r="A26" s="18"/>
      <c r="B26" s="65"/>
      <c r="C26" s="65"/>
      <c r="D26" s="65"/>
    </row>
    <row r="27" spans="1:4" x14ac:dyDescent="0.3">
      <c r="A27" s="54"/>
    </row>
    <row r="28" spans="1:4" x14ac:dyDescent="0.3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3">
      <c r="A29" s="3" t="s">
        <v>207</v>
      </c>
      <c r="B29" s="4">
        <v>0</v>
      </c>
      <c r="C29" s="4">
        <v>0</v>
      </c>
      <c r="D29" s="4">
        <v>0</v>
      </c>
    </row>
    <row r="30" spans="1:4" x14ac:dyDescent="0.3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3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3">
      <c r="A32" s="39"/>
      <c r="B32" s="43"/>
      <c r="C32" s="43"/>
      <c r="D32" s="43"/>
    </row>
    <row r="33" spans="1:4" ht="14.4" customHeight="1" x14ac:dyDescent="0.3">
      <c r="A33" s="3" t="s">
        <v>210</v>
      </c>
      <c r="B33" s="4">
        <f>B25+B29</f>
        <v>2.9802322387695313E-8</v>
      </c>
      <c r="C33" s="4">
        <f t="shared" ref="C33:D33" si="4">C25+C29</f>
        <v>23864889.799999997</v>
      </c>
      <c r="D33" s="4">
        <f t="shared" si="4"/>
        <v>10023646.346666694</v>
      </c>
    </row>
    <row r="34" spans="1:4" ht="14.4" customHeight="1" x14ac:dyDescent="0.3">
      <c r="A34" s="49"/>
      <c r="B34" s="50"/>
      <c r="C34" s="50"/>
      <c r="D34" s="50"/>
    </row>
    <row r="35" spans="1:4" ht="14.4" customHeight="1" x14ac:dyDescent="0.3">
      <c r="A35" s="54"/>
    </row>
    <row r="36" spans="1:4" ht="28.8" x14ac:dyDescent="0.3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 x14ac:dyDescent="0.3">
      <c r="A37" s="3" t="s">
        <v>211</v>
      </c>
      <c r="B37" s="4">
        <v>0</v>
      </c>
      <c r="C37" s="4">
        <v>0</v>
      </c>
      <c r="D37" s="4">
        <v>0</v>
      </c>
    </row>
    <row r="38" spans="1:4" x14ac:dyDescent="0.3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3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3">
      <c r="A40" s="3" t="s">
        <v>214</v>
      </c>
      <c r="B40" s="4">
        <v>0</v>
      </c>
      <c r="C40" s="4">
        <v>0</v>
      </c>
      <c r="D40" s="4">
        <v>0</v>
      </c>
    </row>
    <row r="41" spans="1:4" x14ac:dyDescent="0.3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3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3">
      <c r="A43" s="39"/>
      <c r="B43" s="43"/>
      <c r="C43" s="43"/>
      <c r="D43" s="43"/>
    </row>
    <row r="44" spans="1:4" x14ac:dyDescent="0.3">
      <c r="A44" s="3" t="s">
        <v>217</v>
      </c>
      <c r="B44" s="4">
        <v>0</v>
      </c>
      <c r="C44" s="4">
        <v>0</v>
      </c>
      <c r="D44" s="4">
        <v>0</v>
      </c>
    </row>
    <row r="45" spans="1:4" x14ac:dyDescent="0.3">
      <c r="A45" s="19"/>
      <c r="B45" s="50"/>
      <c r="C45" s="50"/>
      <c r="D45" s="50"/>
    </row>
    <row r="47" spans="1:4" ht="28.8" x14ac:dyDescent="0.3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">
      <c r="A48" s="78" t="s">
        <v>218</v>
      </c>
      <c r="B48" s="79">
        <v>197879388.49000001</v>
      </c>
      <c r="C48" s="77">
        <v>121866291.82000001</v>
      </c>
      <c r="D48" s="77">
        <v>107183328.3666667</v>
      </c>
    </row>
    <row r="49" spans="1:4" x14ac:dyDescent="0.3">
      <c r="A49" s="20" t="s">
        <v>219</v>
      </c>
      <c r="B49" s="4">
        <f>B50-B51</f>
        <v>0</v>
      </c>
      <c r="C49" s="4">
        <f t="shared" ref="C49:D49" si="5">C50-C51</f>
        <v>0</v>
      </c>
      <c r="D49" s="4">
        <f t="shared" si="5"/>
        <v>0</v>
      </c>
    </row>
    <row r="50" spans="1:4" x14ac:dyDescent="0.3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3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3">
      <c r="A52" s="39"/>
      <c r="B52" s="43"/>
      <c r="C52" s="43"/>
      <c r="D52" s="43"/>
    </row>
    <row r="53" spans="1:4" x14ac:dyDescent="0.3">
      <c r="A53" s="51" t="s">
        <v>197</v>
      </c>
      <c r="B53" s="41">
        <v>190684700.00999999</v>
      </c>
      <c r="C53" s="77">
        <v>95970696.540000007</v>
      </c>
      <c r="D53" s="77">
        <v>95128976.540000007</v>
      </c>
    </row>
    <row r="54" spans="1:4" x14ac:dyDescent="0.3">
      <c r="A54" s="39"/>
      <c r="B54" s="43"/>
      <c r="C54" s="43"/>
      <c r="D54" s="43"/>
    </row>
    <row r="55" spans="1:4" x14ac:dyDescent="0.3">
      <c r="A55" s="51" t="s">
        <v>200</v>
      </c>
      <c r="B55" s="21">
        <v>0</v>
      </c>
      <c r="C55" s="41">
        <v>2333460.16</v>
      </c>
      <c r="D55" s="41">
        <v>2333460.16</v>
      </c>
    </row>
    <row r="56" spans="1:4" x14ac:dyDescent="0.3">
      <c r="A56" s="39"/>
      <c r="B56" s="43"/>
      <c r="C56" s="43"/>
      <c r="D56" s="43"/>
    </row>
    <row r="57" spans="1:4" x14ac:dyDescent="0.3">
      <c r="A57" s="17" t="s">
        <v>220</v>
      </c>
      <c r="B57" s="4">
        <f>B48+B49-B53+B55</f>
        <v>7194688.4800000191</v>
      </c>
      <c r="C57" s="4">
        <f t="shared" ref="C57:D57" si="6">C48+C49-C53+C55</f>
        <v>28229055.440000001</v>
      </c>
      <c r="D57" s="4">
        <f t="shared" si="6"/>
        <v>14387811.986666698</v>
      </c>
    </row>
    <row r="58" spans="1:4" x14ac:dyDescent="0.3">
      <c r="A58" s="22"/>
      <c r="B58" s="23"/>
      <c r="C58" s="23"/>
      <c r="D58" s="23"/>
    </row>
    <row r="59" spans="1:4" x14ac:dyDescent="0.3">
      <c r="A59" s="17" t="s">
        <v>221</v>
      </c>
      <c r="B59" s="4">
        <f>B57-B49</f>
        <v>7194688.4800000191</v>
      </c>
      <c r="C59" s="4">
        <f t="shared" ref="C59:D59" si="7">C57-C49</f>
        <v>28229055.440000001</v>
      </c>
      <c r="D59" s="4">
        <f t="shared" si="7"/>
        <v>14387811.986666698</v>
      </c>
    </row>
    <row r="60" spans="1:4" x14ac:dyDescent="0.3">
      <c r="A60" s="49"/>
      <c r="B60" s="50"/>
      <c r="C60" s="50"/>
      <c r="D60" s="50"/>
    </row>
    <row r="62" spans="1:4" ht="28.8" x14ac:dyDescent="0.3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3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3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3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3">
      <c r="A67" s="39"/>
      <c r="B67" s="74"/>
      <c r="C67" s="74"/>
      <c r="D67" s="74"/>
    </row>
    <row r="68" spans="1:4" x14ac:dyDescent="0.3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3">
      <c r="A69" s="39"/>
      <c r="B69" s="74"/>
      <c r="C69" s="74"/>
      <c r="D69" s="74"/>
    </row>
    <row r="70" spans="1:4" x14ac:dyDescent="0.3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3">
      <c r="A71" s="39"/>
      <c r="B71" s="74"/>
      <c r="C71" s="74"/>
      <c r="D71" s="74"/>
    </row>
    <row r="72" spans="1:4" x14ac:dyDescent="0.3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3">
      <c r="A73" s="39"/>
      <c r="B73" s="74"/>
      <c r="C73" s="74"/>
      <c r="D73" s="74"/>
    </row>
    <row r="74" spans="1:4" x14ac:dyDescent="0.3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3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29:D33 B48:D59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I26" sqref="I26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129" t="s">
        <v>226</v>
      </c>
      <c r="B1" s="130"/>
      <c r="C1" s="130"/>
      <c r="D1" s="130"/>
      <c r="E1" s="130"/>
      <c r="F1" s="130"/>
      <c r="G1" s="131"/>
    </row>
    <row r="2" spans="1:7" x14ac:dyDescent="0.3">
      <c r="A2" s="93" t="str">
        <f>'Formato 1'!A2</f>
        <v xml:space="preserve">Sistema para Desarrollo Integral de la Familia en el Municipio de León, Guanajuato </v>
      </c>
      <c r="B2" s="94"/>
      <c r="C2" s="94"/>
      <c r="D2" s="94"/>
      <c r="E2" s="94"/>
      <c r="F2" s="94"/>
      <c r="G2" s="95"/>
    </row>
    <row r="3" spans="1:7" x14ac:dyDescent="0.3">
      <c r="A3" s="96" t="s">
        <v>227</v>
      </c>
      <c r="B3" s="97"/>
      <c r="C3" s="97"/>
      <c r="D3" s="97"/>
      <c r="E3" s="97"/>
      <c r="F3" s="97"/>
      <c r="G3" s="98"/>
    </row>
    <row r="4" spans="1:7" x14ac:dyDescent="0.3">
      <c r="A4" s="96" t="str">
        <f>'Formato 3'!A4</f>
        <v>Del 1 de enero al 30 de junio del 2026</v>
      </c>
      <c r="B4" s="97"/>
      <c r="C4" s="97"/>
      <c r="D4" s="97"/>
      <c r="E4" s="97"/>
      <c r="F4" s="97"/>
      <c r="G4" s="98"/>
    </row>
    <row r="5" spans="1:7" x14ac:dyDescent="0.3">
      <c r="A5" s="99" t="s">
        <v>2</v>
      </c>
      <c r="B5" s="100"/>
      <c r="C5" s="100"/>
      <c r="D5" s="100"/>
      <c r="E5" s="100"/>
      <c r="F5" s="100"/>
      <c r="G5" s="101"/>
    </row>
    <row r="6" spans="1:7" x14ac:dyDescent="0.3">
      <c r="A6" s="142" t="s">
        <v>5</v>
      </c>
      <c r="B6" s="144" t="s">
        <v>228</v>
      </c>
      <c r="C6" s="144"/>
      <c r="D6" s="144"/>
      <c r="E6" s="144"/>
      <c r="F6" s="144"/>
      <c r="G6" s="144" t="s">
        <v>229</v>
      </c>
    </row>
    <row r="7" spans="1:7" ht="28.8" x14ac:dyDescent="0.3">
      <c r="A7" s="143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4"/>
    </row>
    <row r="8" spans="1:7" x14ac:dyDescent="0.3">
      <c r="A8" s="25" t="s">
        <v>234</v>
      </c>
      <c r="B8" s="74"/>
      <c r="C8" s="74"/>
      <c r="D8" s="74"/>
      <c r="E8" s="74"/>
      <c r="F8" s="74"/>
      <c r="G8" s="74"/>
    </row>
    <row r="9" spans="1:7" x14ac:dyDescent="0.3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3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51" t="s">
        <v>241</v>
      </c>
      <c r="B15" s="41">
        <v>13768875</v>
      </c>
      <c r="C15" s="41">
        <v>1500059.3900000006</v>
      </c>
      <c r="D15" s="41">
        <v>15268934.390000001</v>
      </c>
      <c r="E15" s="41">
        <v>9765869.3000000007</v>
      </c>
      <c r="F15" s="41">
        <v>9765869.3000000007</v>
      </c>
      <c r="G15" s="41">
        <f>F15-B15</f>
        <v>-4003005.6999999993</v>
      </c>
    </row>
    <row r="16" spans="1:7" x14ac:dyDescent="0.3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3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3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51" t="s">
        <v>260</v>
      </c>
      <c r="B34" s="41">
        <v>184110513.49000001</v>
      </c>
      <c r="C34" s="41">
        <v>2551350</v>
      </c>
      <c r="D34" s="41">
        <v>186661863.49000001</v>
      </c>
      <c r="E34" s="41">
        <v>109706940.48</v>
      </c>
      <c r="F34" s="41">
        <v>95023977.026666701</v>
      </c>
      <c r="G34" s="41">
        <v>-89086536.459999993</v>
      </c>
    </row>
    <row r="35" spans="1:7" ht="14.4" customHeight="1" x14ac:dyDescent="0.3">
      <c r="A35" s="51" t="s">
        <v>261</v>
      </c>
      <c r="B35" s="41">
        <f>B36</f>
        <v>0</v>
      </c>
      <c r="C35" s="41">
        <f t="shared" ref="C35:G35" si="0">C36</f>
        <v>60021.88</v>
      </c>
      <c r="D35" s="41">
        <f t="shared" si="0"/>
        <v>60021.88</v>
      </c>
      <c r="E35" s="41">
        <f t="shared" si="0"/>
        <v>60021.88</v>
      </c>
      <c r="F35" s="41">
        <f t="shared" si="0"/>
        <v>60021.88</v>
      </c>
      <c r="G35" s="41">
        <f t="shared" si="0"/>
        <v>60021.88</v>
      </c>
    </row>
    <row r="36" spans="1:7" ht="14.4" customHeight="1" x14ac:dyDescent="0.3">
      <c r="A36" s="60" t="s">
        <v>262</v>
      </c>
      <c r="B36" s="41">
        <v>0</v>
      </c>
      <c r="C36" s="41">
        <v>60021.88</v>
      </c>
      <c r="D36" s="41">
        <v>60021.88</v>
      </c>
      <c r="E36" s="41">
        <v>60021.88</v>
      </c>
      <c r="F36" s="41">
        <v>60021.88</v>
      </c>
      <c r="G36" s="41">
        <v>60021.88</v>
      </c>
    </row>
    <row r="37" spans="1:7" ht="14.4" customHeight="1" x14ac:dyDescent="0.3">
      <c r="A37" s="51" t="s">
        <v>263</v>
      </c>
      <c r="B37" s="41">
        <f>B38+B39</f>
        <v>0</v>
      </c>
      <c r="C37" s="41">
        <f t="shared" ref="C37:G37" si="1">C38+C39</f>
        <v>2333460.16</v>
      </c>
      <c r="D37" s="41">
        <f t="shared" si="1"/>
        <v>2333460.16</v>
      </c>
      <c r="E37" s="41">
        <f t="shared" si="1"/>
        <v>2333460.16</v>
      </c>
      <c r="F37" s="41">
        <f t="shared" si="1"/>
        <v>2333460.16</v>
      </c>
      <c r="G37" s="41">
        <f t="shared" si="1"/>
        <v>2333460.16</v>
      </c>
    </row>
    <row r="38" spans="1:7" x14ac:dyDescent="0.3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3">
      <c r="A39" s="60" t="s">
        <v>265</v>
      </c>
      <c r="B39" s="41">
        <v>0</v>
      </c>
      <c r="C39" s="41">
        <v>2333460.16</v>
      </c>
      <c r="D39" s="41">
        <v>2333460.16</v>
      </c>
      <c r="E39" s="41">
        <v>2333460.16</v>
      </c>
      <c r="F39" s="41">
        <v>2333460.16</v>
      </c>
      <c r="G39" s="41">
        <v>2333460.16</v>
      </c>
    </row>
    <row r="40" spans="1:7" x14ac:dyDescent="0.3">
      <c r="A40" s="39"/>
      <c r="B40" s="41"/>
      <c r="C40" s="41"/>
      <c r="D40" s="41"/>
      <c r="E40" s="41"/>
      <c r="F40" s="41"/>
      <c r="G40" s="41"/>
    </row>
    <row r="41" spans="1:7" x14ac:dyDescent="0.3">
      <c r="A41" s="3" t="s">
        <v>266</v>
      </c>
      <c r="B41" s="4">
        <f>B37+B35+B34+B28+B16+B15+B14+B13+B12+B11+B10+B9</f>
        <v>197879388.49000001</v>
      </c>
      <c r="C41" s="4">
        <f t="shared" ref="C41:F41" si="2">C37+C35+C34+C28+C16+C15+C14+C13+C12+C11+C10+C9</f>
        <v>6444891.4300000006</v>
      </c>
      <c r="D41" s="4">
        <f t="shared" si="2"/>
        <v>204324279.92000002</v>
      </c>
      <c r="E41" s="4">
        <f t="shared" si="2"/>
        <v>121866291.82000001</v>
      </c>
      <c r="F41" s="4">
        <f t="shared" si="2"/>
        <v>107183328.3666667</v>
      </c>
      <c r="G41" s="4">
        <f>G37+G35+G34+G28+G16+G15+G14+G13+G12+G11+G10+G9</f>
        <v>-90696060.11999999</v>
      </c>
    </row>
    <row r="42" spans="1:7" x14ac:dyDescent="0.3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3">
      <c r="A43" s="39"/>
      <c r="B43" s="43"/>
      <c r="C43" s="43"/>
      <c r="D43" s="43"/>
      <c r="E43" s="43"/>
      <c r="F43" s="43"/>
      <c r="G43" s="43"/>
    </row>
    <row r="44" spans="1:7" x14ac:dyDescent="0.3">
      <c r="A44" s="3" t="s">
        <v>268</v>
      </c>
      <c r="B44" s="43"/>
      <c r="C44" s="43"/>
      <c r="D44" s="43"/>
      <c r="E44" s="43"/>
      <c r="F44" s="43"/>
      <c r="G44" s="43"/>
    </row>
    <row r="45" spans="1:7" x14ac:dyDescent="0.3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8.8" x14ac:dyDescent="0.3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3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39"/>
      <c r="B64" s="43"/>
      <c r="C64" s="43"/>
      <c r="D64" s="43"/>
      <c r="E64" s="43"/>
      <c r="F64" s="43"/>
      <c r="G64" s="43"/>
    </row>
    <row r="65" spans="1:7" x14ac:dyDescent="0.3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3">
      <c r="A66" s="39"/>
      <c r="B66" s="43"/>
      <c r="C66" s="43"/>
      <c r="D66" s="43"/>
      <c r="E66" s="43"/>
      <c r="F66" s="43"/>
      <c r="G66" s="43"/>
    </row>
    <row r="67" spans="1:7" x14ac:dyDescent="0.3">
      <c r="A67" s="3" t="s">
        <v>289</v>
      </c>
      <c r="B67" s="4">
        <f>B68</f>
        <v>0</v>
      </c>
      <c r="C67" s="4">
        <f t="shared" ref="C67:G67" si="3">C68</f>
        <v>0</v>
      </c>
      <c r="D67" s="4">
        <f t="shared" si="3"/>
        <v>0</v>
      </c>
      <c r="E67" s="4">
        <f t="shared" si="3"/>
        <v>0</v>
      </c>
      <c r="F67" s="4">
        <f t="shared" si="3"/>
        <v>0</v>
      </c>
      <c r="G67" s="4">
        <f t="shared" si="3"/>
        <v>0</v>
      </c>
    </row>
    <row r="68" spans="1:7" x14ac:dyDescent="0.3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39"/>
      <c r="B69" s="43"/>
      <c r="C69" s="43"/>
      <c r="D69" s="43"/>
      <c r="E69" s="43"/>
      <c r="F69" s="43"/>
      <c r="G69" s="43"/>
    </row>
    <row r="70" spans="1:7" x14ac:dyDescent="0.3">
      <c r="A70" s="3" t="s">
        <v>291</v>
      </c>
      <c r="B70" s="4">
        <f>B41+B65+B67</f>
        <v>197879388.49000001</v>
      </c>
      <c r="C70" s="4">
        <f t="shared" ref="C70:G70" si="4">C41+C65+C67</f>
        <v>6444891.4300000006</v>
      </c>
      <c r="D70" s="4">
        <f t="shared" si="4"/>
        <v>204324279.92000002</v>
      </c>
      <c r="E70" s="4">
        <f t="shared" si="4"/>
        <v>121866291.82000001</v>
      </c>
      <c r="F70" s="4">
        <f t="shared" si="4"/>
        <v>107183328.3666667</v>
      </c>
      <c r="G70" s="4">
        <f t="shared" si="4"/>
        <v>-90696060.11999999</v>
      </c>
    </row>
    <row r="71" spans="1:7" x14ac:dyDescent="0.3">
      <c r="A71" s="39"/>
      <c r="B71" s="43"/>
      <c r="C71" s="43"/>
      <c r="D71" s="43"/>
      <c r="E71" s="43"/>
      <c r="F71" s="43"/>
      <c r="G71" s="43"/>
    </row>
    <row r="72" spans="1:7" x14ac:dyDescent="0.3">
      <c r="A72" s="3" t="s">
        <v>292</v>
      </c>
      <c r="B72" s="43"/>
      <c r="C72" s="43"/>
      <c r="D72" s="43"/>
      <c r="E72" s="43"/>
      <c r="F72" s="43"/>
      <c r="G72" s="43"/>
    </row>
    <row r="73" spans="1:7" x14ac:dyDescent="0.3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8.8" x14ac:dyDescent="0.3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3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H160"/>
  <sheetViews>
    <sheetView showGridLines="0" topLeftCell="A72" zoomScale="90" zoomScaleNormal="90" workbookViewId="0">
      <selection activeCell="E84" sqref="E84:F84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47" t="s">
        <v>296</v>
      </c>
      <c r="B1" s="130"/>
      <c r="C1" s="130"/>
      <c r="D1" s="130"/>
      <c r="E1" s="130"/>
      <c r="F1" s="130"/>
      <c r="G1" s="131"/>
    </row>
    <row r="2" spans="1:7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3"/>
      <c r="G2" s="134"/>
    </row>
    <row r="3" spans="1:7" x14ac:dyDescent="0.3">
      <c r="A3" s="135" t="s">
        <v>297</v>
      </c>
      <c r="B3" s="136"/>
      <c r="C3" s="136"/>
      <c r="D3" s="136"/>
      <c r="E3" s="136"/>
      <c r="F3" s="136"/>
      <c r="G3" s="137"/>
    </row>
    <row r="4" spans="1:7" x14ac:dyDescent="0.3">
      <c r="A4" s="135" t="s">
        <v>298</v>
      </c>
      <c r="B4" s="136"/>
      <c r="C4" s="136"/>
      <c r="D4" s="136"/>
      <c r="E4" s="136"/>
      <c r="F4" s="136"/>
      <c r="G4" s="137"/>
    </row>
    <row r="5" spans="1:7" x14ac:dyDescent="0.3">
      <c r="A5" s="135" t="str">
        <f>'Formato 3'!A4</f>
        <v>Del 1 de enero al 30 de junio del 2026</v>
      </c>
      <c r="B5" s="136"/>
      <c r="C5" s="136"/>
      <c r="D5" s="136"/>
      <c r="E5" s="136"/>
      <c r="F5" s="136"/>
      <c r="G5" s="137"/>
    </row>
    <row r="6" spans="1:7" x14ac:dyDescent="0.3">
      <c r="A6" s="138" t="s">
        <v>2</v>
      </c>
      <c r="B6" s="139"/>
      <c r="C6" s="139"/>
      <c r="D6" s="139"/>
      <c r="E6" s="139"/>
      <c r="F6" s="139"/>
      <c r="G6" s="140"/>
    </row>
    <row r="7" spans="1:7" x14ac:dyDescent="0.3">
      <c r="A7" s="145" t="s">
        <v>5</v>
      </c>
      <c r="B7" s="145" t="s">
        <v>299</v>
      </c>
      <c r="C7" s="145"/>
      <c r="D7" s="145"/>
      <c r="E7" s="145"/>
      <c r="F7" s="145"/>
      <c r="G7" s="146" t="s">
        <v>300</v>
      </c>
    </row>
    <row r="8" spans="1:7" ht="28.8" x14ac:dyDescent="0.3">
      <c r="A8" s="145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5"/>
    </row>
    <row r="9" spans="1:7" x14ac:dyDescent="0.3">
      <c r="A9" s="26" t="s">
        <v>304</v>
      </c>
      <c r="B9" s="66">
        <f t="shared" ref="B9:G9" si="0">B10+B18+B28+B38+B48+B58+B62+B71+B75</f>
        <v>190684700.00999999</v>
      </c>
      <c r="C9" s="66">
        <f t="shared" si="0"/>
        <v>3894241.1599999964</v>
      </c>
      <c r="D9" s="66">
        <f t="shared" si="0"/>
        <v>194578941.17000002</v>
      </c>
      <c r="E9" s="66">
        <f t="shared" si="0"/>
        <v>95970696.540000007</v>
      </c>
      <c r="F9" s="66">
        <f t="shared" si="0"/>
        <v>95128976.540000007</v>
      </c>
      <c r="G9" s="66">
        <f t="shared" si="0"/>
        <v>98608244.63000001</v>
      </c>
    </row>
    <row r="10" spans="1:7" x14ac:dyDescent="0.3">
      <c r="A10" s="67" t="s">
        <v>305</v>
      </c>
      <c r="B10" s="66">
        <f t="shared" ref="B10:G10" si="1">SUM(B11:B17)</f>
        <v>145005986.47</v>
      </c>
      <c r="C10" s="66">
        <f t="shared" si="1"/>
        <v>-9.3132257461547852E-10</v>
      </c>
      <c r="D10" s="66">
        <f t="shared" si="1"/>
        <v>145005986.47</v>
      </c>
      <c r="E10" s="66">
        <f t="shared" si="1"/>
        <v>71110923.469999999</v>
      </c>
      <c r="F10" s="66">
        <f t="shared" si="1"/>
        <v>71110923.469999999</v>
      </c>
      <c r="G10" s="66">
        <f t="shared" si="1"/>
        <v>73895063</v>
      </c>
    </row>
    <row r="11" spans="1:7" x14ac:dyDescent="0.3">
      <c r="A11" s="68" t="s">
        <v>306</v>
      </c>
      <c r="B11" s="41">
        <v>94922489.269999996</v>
      </c>
      <c r="C11" s="41">
        <f t="shared" ref="C11:C17" si="2">D11-B11</f>
        <v>-2036154.5799999982</v>
      </c>
      <c r="D11" s="41">
        <v>92886334.689999998</v>
      </c>
      <c r="E11" s="41">
        <v>45028788.140000001</v>
      </c>
      <c r="F11" s="41">
        <v>45028788.140000001</v>
      </c>
      <c r="G11" s="58">
        <f t="shared" ref="G11:G17" si="3">D11-E11</f>
        <v>47857546.549999997</v>
      </c>
    </row>
    <row r="12" spans="1:7" x14ac:dyDescent="0.3">
      <c r="A12" s="68" t="s">
        <v>307</v>
      </c>
      <c r="B12" s="41">
        <v>0</v>
      </c>
      <c r="C12" s="41">
        <f t="shared" si="2"/>
        <v>1284101.3700000001</v>
      </c>
      <c r="D12" s="41">
        <v>1284101.3700000001</v>
      </c>
      <c r="E12" s="41">
        <v>1083496.19</v>
      </c>
      <c r="F12" s="41">
        <v>1083496.19</v>
      </c>
      <c r="G12" s="58">
        <f t="shared" si="3"/>
        <v>200605.18000000017</v>
      </c>
    </row>
    <row r="13" spans="1:7" x14ac:dyDescent="0.3">
      <c r="A13" s="68" t="s">
        <v>308</v>
      </c>
      <c r="B13" s="41">
        <v>12347907.039999999</v>
      </c>
      <c r="C13" s="41">
        <f t="shared" si="2"/>
        <v>943673.53999999911</v>
      </c>
      <c r="D13" s="41">
        <v>13291580.579999998</v>
      </c>
      <c r="E13" s="41">
        <v>7029433.3299999982</v>
      </c>
      <c r="F13" s="41">
        <v>7029433.3299999982</v>
      </c>
      <c r="G13" s="58">
        <f t="shared" si="3"/>
        <v>6262147.25</v>
      </c>
    </row>
    <row r="14" spans="1:7" x14ac:dyDescent="0.3">
      <c r="A14" s="68" t="s">
        <v>309</v>
      </c>
      <c r="B14" s="41">
        <v>27220537.689999998</v>
      </c>
      <c r="C14" s="41">
        <f t="shared" si="2"/>
        <v>-133485</v>
      </c>
      <c r="D14" s="41">
        <v>27087052.689999998</v>
      </c>
      <c r="E14" s="41">
        <v>12943520.930000002</v>
      </c>
      <c r="F14" s="41">
        <v>12943520.930000002</v>
      </c>
      <c r="G14" s="58">
        <f t="shared" si="3"/>
        <v>14143531.759999996</v>
      </c>
    </row>
    <row r="15" spans="1:7" x14ac:dyDescent="0.3">
      <c r="A15" s="68" t="s">
        <v>310</v>
      </c>
      <c r="B15" s="41">
        <v>10515052.470000004</v>
      </c>
      <c r="C15" s="41">
        <f t="shared" si="2"/>
        <v>-58135.330000001937</v>
      </c>
      <c r="D15" s="41">
        <v>10456917.140000002</v>
      </c>
      <c r="E15" s="41">
        <v>5025684.8800000008</v>
      </c>
      <c r="F15" s="41">
        <v>5025684.8800000008</v>
      </c>
      <c r="G15" s="58">
        <f t="shared" si="3"/>
        <v>5431232.2600000016</v>
      </c>
    </row>
    <row r="16" spans="1:7" x14ac:dyDescent="0.3">
      <c r="A16" s="68" t="s">
        <v>311</v>
      </c>
      <c r="B16" s="58">
        <v>0</v>
      </c>
      <c r="C16" s="41">
        <f t="shared" si="2"/>
        <v>0</v>
      </c>
      <c r="D16" s="58">
        <v>0</v>
      </c>
      <c r="E16" s="58">
        <v>0</v>
      </c>
      <c r="F16" s="58">
        <v>0</v>
      </c>
      <c r="G16" s="58">
        <f t="shared" si="3"/>
        <v>0</v>
      </c>
    </row>
    <row r="17" spans="1:8" x14ac:dyDescent="0.3">
      <c r="A17" s="68" t="s">
        <v>312</v>
      </c>
      <c r="B17" s="58">
        <v>0</v>
      </c>
      <c r="C17" s="41">
        <f t="shared" si="2"/>
        <v>0</v>
      </c>
      <c r="D17" s="58">
        <v>0</v>
      </c>
      <c r="E17" s="58">
        <v>0</v>
      </c>
      <c r="F17" s="58">
        <v>0</v>
      </c>
      <c r="G17" s="58">
        <f t="shared" si="3"/>
        <v>0</v>
      </c>
    </row>
    <row r="18" spans="1:8" x14ac:dyDescent="0.3">
      <c r="A18" s="67" t="s">
        <v>313</v>
      </c>
      <c r="B18" s="66">
        <f t="shared" ref="B18:G18" si="4">SUM(B19:B27)</f>
        <v>15858315.000000002</v>
      </c>
      <c r="C18" s="66">
        <f t="shared" si="4"/>
        <v>-1590566.5700000017</v>
      </c>
      <c r="D18" s="66">
        <f t="shared" si="4"/>
        <v>14267748.43</v>
      </c>
      <c r="E18" s="66">
        <f t="shared" si="4"/>
        <v>5024395.4300000006</v>
      </c>
      <c r="F18" s="66">
        <f t="shared" si="4"/>
        <v>5024395.4300000006</v>
      </c>
      <c r="G18" s="66">
        <f t="shared" si="4"/>
        <v>9243352.9999999981</v>
      </c>
    </row>
    <row r="19" spans="1:8" x14ac:dyDescent="0.3">
      <c r="A19" s="68" t="s">
        <v>314</v>
      </c>
      <c r="B19" s="58">
        <v>2504246.9800000009</v>
      </c>
      <c r="C19" s="41">
        <f t="shared" ref="C19:C27" si="5">D19-B19</f>
        <v>63132.379999999423</v>
      </c>
      <c r="D19" s="58">
        <v>2567379.3600000003</v>
      </c>
      <c r="E19" s="58">
        <v>1111111.46</v>
      </c>
      <c r="F19" s="58">
        <v>1111111.46</v>
      </c>
      <c r="G19" s="58">
        <f t="shared" ref="G19:G27" si="6">D19-E19</f>
        <v>1456267.9000000004</v>
      </c>
    </row>
    <row r="20" spans="1:8" x14ac:dyDescent="0.3">
      <c r="A20" s="68" t="s">
        <v>315</v>
      </c>
      <c r="B20" s="58">
        <v>6658612.25</v>
      </c>
      <c r="C20" s="41">
        <f t="shared" si="5"/>
        <v>-1427394.3600000013</v>
      </c>
      <c r="D20" s="58">
        <v>5231217.8899999987</v>
      </c>
      <c r="E20" s="58">
        <v>2274875.12</v>
      </c>
      <c r="F20" s="58">
        <v>2274875.12</v>
      </c>
      <c r="G20" s="58">
        <f t="shared" si="6"/>
        <v>2956342.7699999986</v>
      </c>
    </row>
    <row r="21" spans="1:8" x14ac:dyDescent="0.3">
      <c r="A21" s="68" t="s">
        <v>316</v>
      </c>
      <c r="B21" s="58">
        <v>0</v>
      </c>
      <c r="C21" s="41">
        <f t="shared" si="5"/>
        <v>0</v>
      </c>
      <c r="D21" s="58">
        <v>0</v>
      </c>
      <c r="E21" s="58">
        <v>0</v>
      </c>
      <c r="F21" s="58">
        <v>0</v>
      </c>
      <c r="G21" s="58">
        <f t="shared" si="6"/>
        <v>0</v>
      </c>
    </row>
    <row r="22" spans="1:8" x14ac:dyDescent="0.3">
      <c r="A22" s="68" t="s">
        <v>317</v>
      </c>
      <c r="B22" s="58">
        <v>2337046.1399999997</v>
      </c>
      <c r="C22" s="41">
        <f t="shared" si="5"/>
        <v>-206959.02000000002</v>
      </c>
      <c r="D22" s="58">
        <v>2130087.1199999996</v>
      </c>
      <c r="E22" s="58">
        <v>515260.56000000006</v>
      </c>
      <c r="F22" s="58">
        <v>515260.56000000006</v>
      </c>
      <c r="G22" s="58">
        <f t="shared" si="6"/>
        <v>1614826.5599999996</v>
      </c>
    </row>
    <row r="23" spans="1:8" x14ac:dyDescent="0.3">
      <c r="A23" s="68" t="s">
        <v>318</v>
      </c>
      <c r="B23" s="58">
        <v>800702.35000000009</v>
      </c>
      <c r="C23" s="41">
        <f t="shared" si="5"/>
        <v>1215</v>
      </c>
      <c r="D23" s="58">
        <v>801917.35000000009</v>
      </c>
      <c r="E23" s="58">
        <v>186091.63999999998</v>
      </c>
      <c r="F23" s="58">
        <v>186091.63999999998</v>
      </c>
      <c r="G23" s="58">
        <f t="shared" si="6"/>
        <v>615825.71000000008</v>
      </c>
    </row>
    <row r="24" spans="1:8" x14ac:dyDescent="0.3">
      <c r="A24" s="68" t="s">
        <v>319</v>
      </c>
      <c r="B24" s="58">
        <v>1902547.4999999998</v>
      </c>
      <c r="C24" s="41">
        <f t="shared" si="5"/>
        <v>2800</v>
      </c>
      <c r="D24" s="58">
        <v>1905347.4999999998</v>
      </c>
      <c r="E24" s="58">
        <v>698246.57</v>
      </c>
      <c r="F24" s="58">
        <v>698246.57</v>
      </c>
      <c r="G24" s="58">
        <f t="shared" si="6"/>
        <v>1207100.9299999997</v>
      </c>
    </row>
    <row r="25" spans="1:8" x14ac:dyDescent="0.3">
      <c r="A25" s="68" t="s">
        <v>320</v>
      </c>
      <c r="B25" s="58">
        <v>1013473.5499999999</v>
      </c>
      <c r="C25" s="41">
        <f t="shared" si="5"/>
        <v>-101170</v>
      </c>
      <c r="D25" s="58">
        <v>912303.54999999993</v>
      </c>
      <c r="E25" s="58">
        <v>12166.010000000002</v>
      </c>
      <c r="F25" s="58">
        <v>12166.010000000002</v>
      </c>
      <c r="G25" s="58">
        <f t="shared" si="6"/>
        <v>900137.53999999992</v>
      </c>
    </row>
    <row r="26" spans="1:8" x14ac:dyDescent="0.3">
      <c r="A26" s="68" t="s">
        <v>321</v>
      </c>
      <c r="B26" s="58">
        <v>0</v>
      </c>
      <c r="C26" s="41">
        <f t="shared" si="5"/>
        <v>0</v>
      </c>
      <c r="D26" s="58">
        <v>0</v>
      </c>
      <c r="E26" s="58">
        <v>0</v>
      </c>
      <c r="F26" s="58">
        <v>0</v>
      </c>
      <c r="G26" s="58">
        <f t="shared" si="6"/>
        <v>0</v>
      </c>
    </row>
    <row r="27" spans="1:8" x14ac:dyDescent="0.3">
      <c r="A27" s="68" t="s">
        <v>322</v>
      </c>
      <c r="B27" s="58">
        <v>641686.22999999986</v>
      </c>
      <c r="C27" s="41">
        <f t="shared" si="5"/>
        <v>77809.430000000051</v>
      </c>
      <c r="D27" s="58">
        <v>719495.65999999992</v>
      </c>
      <c r="E27" s="58">
        <v>226644.07000000004</v>
      </c>
      <c r="F27" s="58">
        <v>226644.07000000004</v>
      </c>
      <c r="G27" s="58">
        <f t="shared" si="6"/>
        <v>492851.58999999985</v>
      </c>
    </row>
    <row r="28" spans="1:8" x14ac:dyDescent="0.3">
      <c r="A28" s="67" t="s">
        <v>323</v>
      </c>
      <c r="B28" s="66">
        <f t="shared" ref="B28:G28" si="7">SUM(B29:B37)</f>
        <v>25301988.439999998</v>
      </c>
      <c r="C28" s="66">
        <f t="shared" si="7"/>
        <v>1791175.5300000007</v>
      </c>
      <c r="D28" s="66">
        <f t="shared" si="7"/>
        <v>27093163.970000003</v>
      </c>
      <c r="E28" s="66">
        <f t="shared" si="7"/>
        <v>14476181.470000001</v>
      </c>
      <c r="F28" s="66">
        <f t="shared" si="7"/>
        <v>14139361.470000003</v>
      </c>
      <c r="G28" s="66">
        <f t="shared" si="7"/>
        <v>12616982.5</v>
      </c>
      <c r="H28" s="66"/>
    </row>
    <row r="29" spans="1:8" x14ac:dyDescent="0.3">
      <c r="A29" s="68" t="s">
        <v>324</v>
      </c>
      <c r="B29" s="58">
        <v>2218976.65</v>
      </c>
      <c r="C29" s="41">
        <f t="shared" ref="C29:C37" si="8">D29-B29</f>
        <v>4113.070000000298</v>
      </c>
      <c r="D29" s="58">
        <v>2223089.7200000002</v>
      </c>
      <c r="E29" s="58">
        <v>1196814.01</v>
      </c>
      <c r="F29" s="58">
        <v>1196814.01</v>
      </c>
      <c r="G29" s="58">
        <f t="shared" ref="G29:G37" si="9">D29-E29</f>
        <v>1026275.7100000002</v>
      </c>
    </row>
    <row r="30" spans="1:8" x14ac:dyDescent="0.3">
      <c r="A30" s="68" t="s">
        <v>325</v>
      </c>
      <c r="B30" s="58">
        <v>275741</v>
      </c>
      <c r="C30" s="41">
        <f t="shared" si="8"/>
        <v>48561.870000000054</v>
      </c>
      <c r="D30" s="58">
        <v>324302.87000000005</v>
      </c>
      <c r="E30" s="58">
        <v>261857.39999999997</v>
      </c>
      <c r="F30" s="58">
        <v>261857.39999999997</v>
      </c>
      <c r="G30" s="58">
        <f t="shared" si="9"/>
        <v>62445.470000000088</v>
      </c>
    </row>
    <row r="31" spans="1:8" x14ac:dyDescent="0.3">
      <c r="A31" s="68" t="s">
        <v>326</v>
      </c>
      <c r="B31" s="58">
        <v>10964475.000000002</v>
      </c>
      <c r="C31" s="41">
        <f t="shared" si="8"/>
        <v>1708434.6899999976</v>
      </c>
      <c r="D31" s="58">
        <v>12672909.689999999</v>
      </c>
      <c r="E31" s="58">
        <v>6247362.9799999995</v>
      </c>
      <c r="F31" s="58">
        <v>6065646.1800000006</v>
      </c>
      <c r="G31" s="58">
        <f t="shared" si="9"/>
        <v>6425546.71</v>
      </c>
    </row>
    <row r="32" spans="1:8" x14ac:dyDescent="0.3">
      <c r="A32" s="68" t="s">
        <v>327</v>
      </c>
      <c r="B32" s="58">
        <v>677925</v>
      </c>
      <c r="C32" s="41">
        <f t="shared" si="8"/>
        <v>-905.27000000001863</v>
      </c>
      <c r="D32" s="58">
        <v>677019.73</v>
      </c>
      <c r="E32" s="58">
        <v>97015.280000000013</v>
      </c>
      <c r="F32" s="58">
        <v>97015.280000000013</v>
      </c>
      <c r="G32" s="58">
        <f t="shared" si="9"/>
        <v>580004.44999999995</v>
      </c>
    </row>
    <row r="33" spans="1:7" ht="14.4" customHeight="1" x14ac:dyDescent="0.3">
      <c r="A33" s="68" t="s">
        <v>328</v>
      </c>
      <c r="B33" s="58">
        <v>6771074.9999999972</v>
      </c>
      <c r="C33" s="41">
        <f t="shared" si="8"/>
        <v>-33651.519999996759</v>
      </c>
      <c r="D33" s="58">
        <v>6737423.4800000004</v>
      </c>
      <c r="E33" s="58">
        <v>3551055.9600000004</v>
      </c>
      <c r="F33" s="58">
        <v>3551055.9600000004</v>
      </c>
      <c r="G33" s="58">
        <f t="shared" si="9"/>
        <v>3186367.52</v>
      </c>
    </row>
    <row r="34" spans="1:7" ht="14.4" customHeight="1" x14ac:dyDescent="0.3">
      <c r="A34" s="68" t="s">
        <v>329</v>
      </c>
      <c r="B34" s="58">
        <v>0</v>
      </c>
      <c r="C34" s="41">
        <f t="shared" si="8"/>
        <v>0</v>
      </c>
      <c r="D34" s="58">
        <v>0</v>
      </c>
      <c r="E34" s="58">
        <v>0</v>
      </c>
      <c r="F34" s="58">
        <v>0</v>
      </c>
      <c r="G34" s="58">
        <f t="shared" si="9"/>
        <v>0</v>
      </c>
    </row>
    <row r="35" spans="1:7" ht="14.4" customHeight="1" x14ac:dyDescent="0.3">
      <c r="A35" s="68" t="s">
        <v>330</v>
      </c>
      <c r="B35" s="58">
        <v>413663.45</v>
      </c>
      <c r="C35" s="41">
        <f t="shared" si="8"/>
        <v>-3306.9799999999814</v>
      </c>
      <c r="D35" s="58">
        <v>410356.47000000003</v>
      </c>
      <c r="E35" s="58">
        <v>235789.19</v>
      </c>
      <c r="F35" s="58">
        <v>235789.19</v>
      </c>
      <c r="G35" s="58">
        <f t="shared" si="9"/>
        <v>174567.28000000003</v>
      </c>
    </row>
    <row r="36" spans="1:7" ht="14.4" customHeight="1" x14ac:dyDescent="0.3">
      <c r="A36" s="68" t="s">
        <v>331</v>
      </c>
      <c r="B36" s="58">
        <v>701210</v>
      </c>
      <c r="C36" s="41">
        <f t="shared" si="8"/>
        <v>552468.26</v>
      </c>
      <c r="D36" s="58">
        <v>1253678.26</v>
      </c>
      <c r="E36" s="58">
        <v>1425959.68</v>
      </c>
      <c r="F36" s="58">
        <v>1270856.4800000002</v>
      </c>
      <c r="G36" s="58">
        <f t="shared" si="9"/>
        <v>-172281.41999999993</v>
      </c>
    </row>
    <row r="37" spans="1:7" ht="14.4" customHeight="1" x14ac:dyDescent="0.3">
      <c r="A37" s="68" t="s">
        <v>332</v>
      </c>
      <c r="B37" s="58">
        <v>3278922.3400000003</v>
      </c>
      <c r="C37" s="41">
        <f t="shared" si="8"/>
        <v>-484538.59000000032</v>
      </c>
      <c r="D37" s="58">
        <v>2794383.75</v>
      </c>
      <c r="E37" s="58">
        <v>1460326.9700000002</v>
      </c>
      <c r="F37" s="58">
        <v>1460326.9700000002</v>
      </c>
      <c r="G37" s="58">
        <f t="shared" si="9"/>
        <v>1334056.7799999998</v>
      </c>
    </row>
    <row r="38" spans="1:7" x14ac:dyDescent="0.3">
      <c r="A38" s="67" t="s">
        <v>333</v>
      </c>
      <c r="B38" s="66">
        <f t="shared" ref="B38:G38" si="10">SUM(B39:B47)</f>
        <v>4298745.1000000015</v>
      </c>
      <c r="C38" s="66">
        <f t="shared" si="10"/>
        <v>1166934.7999999982</v>
      </c>
      <c r="D38" s="66">
        <f t="shared" si="10"/>
        <v>5465679.8999999994</v>
      </c>
      <c r="E38" s="66">
        <f t="shared" si="10"/>
        <v>2732044.17</v>
      </c>
      <c r="F38" s="66">
        <f t="shared" si="10"/>
        <v>2732044.17</v>
      </c>
      <c r="G38" s="66">
        <f t="shared" si="10"/>
        <v>2733635.7299999995</v>
      </c>
    </row>
    <row r="39" spans="1:7" x14ac:dyDescent="0.3">
      <c r="A39" s="68" t="s">
        <v>334</v>
      </c>
      <c r="B39" s="58">
        <v>0</v>
      </c>
      <c r="C39" s="41">
        <f t="shared" ref="C39:C47" si="11">D39-B39</f>
        <v>0</v>
      </c>
      <c r="D39" s="58">
        <v>0</v>
      </c>
      <c r="E39" s="58">
        <v>0</v>
      </c>
      <c r="F39" s="58">
        <v>0</v>
      </c>
      <c r="G39" s="58">
        <f t="shared" ref="G39:G47" si="12">D39-E39</f>
        <v>0</v>
      </c>
    </row>
    <row r="40" spans="1:7" x14ac:dyDescent="0.3">
      <c r="A40" s="68" t="s">
        <v>335</v>
      </c>
      <c r="B40" s="58">
        <v>0</v>
      </c>
      <c r="C40" s="41">
        <f t="shared" si="11"/>
        <v>0</v>
      </c>
      <c r="D40" s="58">
        <v>0</v>
      </c>
      <c r="E40" s="58">
        <v>0</v>
      </c>
      <c r="F40" s="58">
        <v>0</v>
      </c>
      <c r="G40" s="58">
        <f t="shared" si="12"/>
        <v>0</v>
      </c>
    </row>
    <row r="41" spans="1:7" x14ac:dyDescent="0.3">
      <c r="A41" s="68" t="s">
        <v>336</v>
      </c>
      <c r="B41" s="58">
        <v>0</v>
      </c>
      <c r="C41" s="41">
        <f t="shared" si="11"/>
        <v>0</v>
      </c>
      <c r="D41" s="58">
        <v>0</v>
      </c>
      <c r="E41" s="58">
        <v>0</v>
      </c>
      <c r="F41" s="58">
        <v>0</v>
      </c>
      <c r="G41" s="58">
        <f t="shared" si="12"/>
        <v>0</v>
      </c>
    </row>
    <row r="42" spans="1:7" x14ac:dyDescent="0.3">
      <c r="A42" s="68" t="s">
        <v>337</v>
      </c>
      <c r="B42" s="58">
        <v>4298745.1000000015</v>
      </c>
      <c r="C42" s="41">
        <f t="shared" si="11"/>
        <v>738033.99999999814</v>
      </c>
      <c r="D42" s="58">
        <v>5036779.0999999996</v>
      </c>
      <c r="E42" s="58">
        <v>2310044.17</v>
      </c>
      <c r="F42" s="58">
        <v>2310044.17</v>
      </c>
      <c r="G42" s="58">
        <f t="shared" si="12"/>
        <v>2726734.9299999997</v>
      </c>
    </row>
    <row r="43" spans="1:7" x14ac:dyDescent="0.3">
      <c r="A43" s="68" t="s">
        <v>338</v>
      </c>
      <c r="B43" s="58">
        <v>0</v>
      </c>
      <c r="C43" s="41">
        <f t="shared" si="11"/>
        <v>0</v>
      </c>
      <c r="D43" s="58">
        <v>0</v>
      </c>
      <c r="E43" s="58">
        <v>0</v>
      </c>
      <c r="F43" s="58">
        <v>0</v>
      </c>
      <c r="G43" s="58">
        <f t="shared" si="12"/>
        <v>0</v>
      </c>
    </row>
    <row r="44" spans="1:7" x14ac:dyDescent="0.3">
      <c r="A44" s="68" t="s">
        <v>339</v>
      </c>
      <c r="B44" s="58">
        <v>0</v>
      </c>
      <c r="C44" s="41">
        <f t="shared" si="11"/>
        <v>0</v>
      </c>
      <c r="D44" s="58">
        <v>0</v>
      </c>
      <c r="E44" s="58">
        <v>0</v>
      </c>
      <c r="F44" s="58">
        <v>0</v>
      </c>
      <c r="G44" s="58">
        <f t="shared" si="12"/>
        <v>0</v>
      </c>
    </row>
    <row r="45" spans="1:7" x14ac:dyDescent="0.3">
      <c r="A45" s="68" t="s">
        <v>340</v>
      </c>
      <c r="B45" s="58">
        <v>0</v>
      </c>
      <c r="C45" s="41">
        <f t="shared" si="11"/>
        <v>0</v>
      </c>
      <c r="D45" s="58">
        <v>0</v>
      </c>
      <c r="E45" s="58">
        <v>0</v>
      </c>
      <c r="F45" s="58">
        <v>0</v>
      </c>
      <c r="G45" s="58">
        <f t="shared" si="12"/>
        <v>0</v>
      </c>
    </row>
    <row r="46" spans="1:7" x14ac:dyDescent="0.3">
      <c r="A46" s="68" t="s">
        <v>341</v>
      </c>
      <c r="B46" s="58">
        <v>0</v>
      </c>
      <c r="C46" s="41">
        <f t="shared" si="11"/>
        <v>428900.8</v>
      </c>
      <c r="D46" s="58">
        <v>428900.8</v>
      </c>
      <c r="E46" s="58">
        <v>422000</v>
      </c>
      <c r="F46" s="58">
        <v>422000</v>
      </c>
      <c r="G46" s="58">
        <f t="shared" si="12"/>
        <v>6900.7999999999884</v>
      </c>
    </row>
    <row r="47" spans="1:7" x14ac:dyDescent="0.3">
      <c r="A47" s="68" t="s">
        <v>342</v>
      </c>
      <c r="B47" s="58">
        <v>0</v>
      </c>
      <c r="C47" s="41">
        <f t="shared" si="11"/>
        <v>0</v>
      </c>
      <c r="D47" s="58">
        <v>0</v>
      </c>
      <c r="E47" s="58">
        <v>0</v>
      </c>
      <c r="F47" s="58">
        <v>0</v>
      </c>
      <c r="G47" s="58">
        <f t="shared" si="12"/>
        <v>0</v>
      </c>
    </row>
    <row r="48" spans="1:7" x14ac:dyDescent="0.3">
      <c r="A48" s="67" t="s">
        <v>343</v>
      </c>
      <c r="B48" s="66">
        <f t="shared" ref="B48:G48" si="13">SUM(B49:B57)</f>
        <v>219665</v>
      </c>
      <c r="C48" s="66">
        <f t="shared" si="13"/>
        <v>2526697.4</v>
      </c>
      <c r="D48" s="66">
        <f t="shared" si="13"/>
        <v>2746362.4</v>
      </c>
      <c r="E48" s="66">
        <f t="shared" si="13"/>
        <v>2627151.9999999995</v>
      </c>
      <c r="F48" s="66">
        <f t="shared" si="13"/>
        <v>2122252</v>
      </c>
      <c r="G48" s="66">
        <f t="shared" si="13"/>
        <v>119210.40000000005</v>
      </c>
    </row>
    <row r="49" spans="1:7" x14ac:dyDescent="0.3">
      <c r="A49" s="68" t="s">
        <v>344</v>
      </c>
      <c r="B49" s="58">
        <v>200000</v>
      </c>
      <c r="C49" s="41">
        <f>D49-B49</f>
        <v>-11948.819999999949</v>
      </c>
      <c r="D49" s="58">
        <v>188051.18000000005</v>
      </c>
      <c r="E49" s="58">
        <v>75842.320000000007</v>
      </c>
      <c r="F49" s="58">
        <v>75842.320000000007</v>
      </c>
      <c r="G49" s="58">
        <f t="shared" ref="G49:G57" si="14">D49-E49</f>
        <v>112208.86000000004</v>
      </c>
    </row>
    <row r="50" spans="1:7" x14ac:dyDescent="0.3">
      <c r="A50" s="68" t="s">
        <v>345</v>
      </c>
      <c r="B50" s="58">
        <v>0</v>
      </c>
      <c r="C50" s="41">
        <f>D50-B50</f>
        <v>0</v>
      </c>
      <c r="D50" s="58">
        <v>0</v>
      </c>
      <c r="E50" s="58">
        <v>0</v>
      </c>
      <c r="F50" s="58">
        <v>0</v>
      </c>
      <c r="G50" s="58">
        <f t="shared" si="14"/>
        <v>0</v>
      </c>
    </row>
    <row r="51" spans="1:7" x14ac:dyDescent="0.3">
      <c r="A51" s="68" t="s">
        <v>346</v>
      </c>
      <c r="B51" s="58">
        <v>0</v>
      </c>
      <c r="C51" s="41">
        <f>D51-B51</f>
        <v>0</v>
      </c>
      <c r="D51" s="58">
        <v>0</v>
      </c>
      <c r="E51" s="58">
        <v>0</v>
      </c>
      <c r="F51" s="58">
        <v>0</v>
      </c>
      <c r="G51" s="58">
        <f t="shared" si="14"/>
        <v>0</v>
      </c>
    </row>
    <row r="52" spans="1:7" x14ac:dyDescent="0.3">
      <c r="A52" s="68" t="s">
        <v>347</v>
      </c>
      <c r="B52" s="58">
        <v>0</v>
      </c>
      <c r="C52" s="41">
        <v>2485285.4</v>
      </c>
      <c r="D52" s="41">
        <v>2485285.4</v>
      </c>
      <c r="E52" s="58">
        <v>2510530.4</v>
      </c>
      <c r="F52" s="58">
        <v>2005630.4</v>
      </c>
      <c r="G52" s="58">
        <f t="shared" si="14"/>
        <v>-25245</v>
      </c>
    </row>
    <row r="53" spans="1:7" x14ac:dyDescent="0.3">
      <c r="A53" s="68" t="s">
        <v>348</v>
      </c>
      <c r="B53" s="58">
        <v>0</v>
      </c>
      <c r="C53" s="41">
        <f>D53-B53</f>
        <v>0</v>
      </c>
      <c r="D53" s="58">
        <v>0</v>
      </c>
      <c r="E53" s="58">
        <v>0</v>
      </c>
      <c r="F53" s="58">
        <v>0</v>
      </c>
      <c r="G53" s="58">
        <f t="shared" si="14"/>
        <v>0</v>
      </c>
    </row>
    <row r="54" spans="1:7" x14ac:dyDescent="0.3">
      <c r="A54" s="68" t="s">
        <v>349</v>
      </c>
      <c r="B54" s="58">
        <v>0</v>
      </c>
      <c r="C54" s="41">
        <f>D54-B54</f>
        <v>73025.820000000007</v>
      </c>
      <c r="D54" s="58">
        <v>73025.820000000007</v>
      </c>
      <c r="E54" s="58">
        <v>40779.279999999999</v>
      </c>
      <c r="F54" s="58">
        <v>40779.279999999999</v>
      </c>
      <c r="G54" s="58">
        <f t="shared" si="14"/>
        <v>32246.540000000008</v>
      </c>
    </row>
    <row r="55" spans="1:7" x14ac:dyDescent="0.3">
      <c r="A55" s="68" t="s">
        <v>350</v>
      </c>
      <c r="B55" s="58">
        <v>0</v>
      </c>
      <c r="C55" s="41">
        <f>D55-B55</f>
        <v>0</v>
      </c>
      <c r="D55" s="58">
        <v>0</v>
      </c>
      <c r="E55" s="58">
        <v>0</v>
      </c>
      <c r="F55" s="58">
        <v>0</v>
      </c>
      <c r="G55" s="58">
        <f t="shared" si="14"/>
        <v>0</v>
      </c>
    </row>
    <row r="56" spans="1:7" x14ac:dyDescent="0.3">
      <c r="A56" s="68" t="s">
        <v>351</v>
      </c>
      <c r="B56" s="58">
        <v>0</v>
      </c>
      <c r="C56" s="41">
        <f>D56-B56</f>
        <v>0</v>
      </c>
      <c r="D56" s="58">
        <v>0</v>
      </c>
      <c r="E56" s="58">
        <v>0</v>
      </c>
      <c r="F56" s="58">
        <v>0</v>
      </c>
      <c r="G56" s="58">
        <f t="shared" si="14"/>
        <v>0</v>
      </c>
    </row>
    <row r="57" spans="1:7" x14ac:dyDescent="0.3">
      <c r="A57" s="68" t="s">
        <v>352</v>
      </c>
      <c r="B57" s="58">
        <v>19665</v>
      </c>
      <c r="C57" s="41">
        <f>D57-B57</f>
        <v>-19665</v>
      </c>
      <c r="D57" s="58">
        <v>0</v>
      </c>
      <c r="E57" s="58">
        <v>0</v>
      </c>
      <c r="F57" s="58">
        <v>0</v>
      </c>
      <c r="G57" s="58">
        <f t="shared" si="14"/>
        <v>0</v>
      </c>
    </row>
    <row r="58" spans="1:7" x14ac:dyDescent="0.3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3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3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3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3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3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3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3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3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3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3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3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3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3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3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3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3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3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3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3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3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3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3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3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3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3">
      <c r="A83" s="69"/>
      <c r="B83" s="58"/>
      <c r="C83" s="58"/>
      <c r="D83" s="58"/>
      <c r="E83" s="58"/>
      <c r="F83" s="58"/>
      <c r="G83" s="58"/>
    </row>
    <row r="84" spans="1:7" x14ac:dyDescent="0.3">
      <c r="A84" s="27" t="s">
        <v>378</v>
      </c>
      <c r="B84" s="66">
        <f t="shared" ref="B84:G84" si="15">B85+B93+B103+B113+B123+B133+B137+B146+B150</f>
        <v>7194688.4800000004</v>
      </c>
      <c r="C84" s="66">
        <f t="shared" si="15"/>
        <v>2550650.2699999991</v>
      </c>
      <c r="D84" s="66">
        <f t="shared" si="15"/>
        <v>9745338.75</v>
      </c>
      <c r="E84" s="66">
        <f t="shared" si="15"/>
        <v>2030705.4799999997</v>
      </c>
      <c r="F84" s="66">
        <f t="shared" si="15"/>
        <v>2030705.4799999997</v>
      </c>
      <c r="G84" s="66">
        <f t="shared" si="15"/>
        <v>7714633.2700000005</v>
      </c>
    </row>
    <row r="85" spans="1:7" x14ac:dyDescent="0.3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3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3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3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3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3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3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3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3">
      <c r="A93" s="67" t="s">
        <v>313</v>
      </c>
      <c r="B93" s="66">
        <f t="shared" ref="B93:G93" si="16">SUM(B94:B102)</f>
        <v>0</v>
      </c>
      <c r="C93" s="66">
        <f t="shared" si="16"/>
        <v>1097282.2599999998</v>
      </c>
      <c r="D93" s="66">
        <f t="shared" si="16"/>
        <v>1097282.2599999998</v>
      </c>
      <c r="E93" s="66">
        <f t="shared" si="16"/>
        <v>85950.23</v>
      </c>
      <c r="F93" s="66">
        <f t="shared" si="16"/>
        <v>85950.23</v>
      </c>
      <c r="G93" s="66">
        <f t="shared" si="16"/>
        <v>1011332.03</v>
      </c>
    </row>
    <row r="94" spans="1:7" x14ac:dyDescent="0.3">
      <c r="A94" s="68" t="s">
        <v>314</v>
      </c>
      <c r="B94" s="58">
        <v>0</v>
      </c>
      <c r="C94" s="58">
        <f t="shared" ref="C94:C102" si="17">D94-B94</f>
        <v>905126.75</v>
      </c>
      <c r="D94" s="58">
        <v>905126.75</v>
      </c>
      <c r="E94" s="58">
        <v>19572.400000000001</v>
      </c>
      <c r="F94" s="58">
        <v>19572.400000000001</v>
      </c>
      <c r="G94" s="58">
        <f t="shared" ref="G94:G102" si="18">D94-E94</f>
        <v>885554.35</v>
      </c>
    </row>
    <row r="95" spans="1:7" x14ac:dyDescent="0.3">
      <c r="A95" s="68" t="s">
        <v>315</v>
      </c>
      <c r="B95" s="58">
        <v>0</v>
      </c>
      <c r="C95" s="58">
        <f t="shared" si="17"/>
        <v>71392.960000000006</v>
      </c>
      <c r="D95" s="58">
        <v>71392.960000000006</v>
      </c>
      <c r="E95" s="58">
        <v>22056.55</v>
      </c>
      <c r="F95" s="58">
        <v>22056.55</v>
      </c>
      <c r="G95" s="58">
        <f t="shared" si="18"/>
        <v>49336.41</v>
      </c>
    </row>
    <row r="96" spans="1:7" x14ac:dyDescent="0.3">
      <c r="A96" s="68" t="s">
        <v>316</v>
      </c>
      <c r="B96" s="58">
        <v>0</v>
      </c>
      <c r="C96" s="58">
        <f t="shared" si="17"/>
        <v>0</v>
      </c>
      <c r="D96" s="58">
        <v>0</v>
      </c>
      <c r="E96" s="58">
        <v>0</v>
      </c>
      <c r="F96" s="58">
        <v>0</v>
      </c>
      <c r="G96" s="58">
        <f t="shared" si="18"/>
        <v>0</v>
      </c>
    </row>
    <row r="97" spans="1:7" x14ac:dyDescent="0.3">
      <c r="A97" s="68" t="s">
        <v>317</v>
      </c>
      <c r="B97" s="58">
        <v>0</v>
      </c>
      <c r="C97" s="58">
        <f t="shared" si="17"/>
        <v>9879.7199999999993</v>
      </c>
      <c r="D97" s="58">
        <v>9879.7199999999993</v>
      </c>
      <c r="E97" s="58">
        <v>9879.7199999999993</v>
      </c>
      <c r="F97" s="58">
        <v>9879.7199999999993</v>
      </c>
      <c r="G97" s="58">
        <f t="shared" si="18"/>
        <v>0</v>
      </c>
    </row>
    <row r="98" spans="1:7" x14ac:dyDescent="0.3">
      <c r="A98" s="70" t="s">
        <v>318</v>
      </c>
      <c r="B98" s="58">
        <v>0</v>
      </c>
      <c r="C98" s="58">
        <f t="shared" si="17"/>
        <v>11944.36</v>
      </c>
      <c r="D98" s="58">
        <v>11944.36</v>
      </c>
      <c r="E98" s="58">
        <v>0</v>
      </c>
      <c r="F98" s="58">
        <v>0</v>
      </c>
      <c r="G98" s="58">
        <f t="shared" si="18"/>
        <v>11944.36</v>
      </c>
    </row>
    <row r="99" spans="1:7" x14ac:dyDescent="0.3">
      <c r="A99" s="68" t="s">
        <v>319</v>
      </c>
      <c r="B99" s="58">
        <v>0</v>
      </c>
      <c r="C99" s="58">
        <f t="shared" si="17"/>
        <v>0</v>
      </c>
      <c r="D99" s="58">
        <v>0</v>
      </c>
      <c r="E99" s="58">
        <v>0</v>
      </c>
      <c r="F99" s="58">
        <v>0</v>
      </c>
      <c r="G99" s="58">
        <f t="shared" si="18"/>
        <v>0</v>
      </c>
    </row>
    <row r="100" spans="1:7" x14ac:dyDescent="0.3">
      <c r="A100" s="68" t="s">
        <v>320</v>
      </c>
      <c r="B100" s="58">
        <v>0</v>
      </c>
      <c r="C100" s="58">
        <f t="shared" si="17"/>
        <v>69381.8</v>
      </c>
      <c r="D100" s="58">
        <v>69381.8</v>
      </c>
      <c r="E100" s="58">
        <v>23922</v>
      </c>
      <c r="F100" s="58">
        <v>23922</v>
      </c>
      <c r="G100" s="58">
        <f t="shared" si="18"/>
        <v>45459.8</v>
      </c>
    </row>
    <row r="101" spans="1:7" x14ac:dyDescent="0.3">
      <c r="A101" s="68" t="s">
        <v>321</v>
      </c>
      <c r="B101" s="58">
        <v>0</v>
      </c>
      <c r="C101" s="58">
        <f t="shared" si="17"/>
        <v>0</v>
      </c>
      <c r="D101" s="58">
        <v>0</v>
      </c>
      <c r="E101" s="58">
        <v>0</v>
      </c>
      <c r="F101" s="58">
        <v>0</v>
      </c>
      <c r="G101" s="58">
        <f t="shared" si="18"/>
        <v>0</v>
      </c>
    </row>
    <row r="102" spans="1:7" x14ac:dyDescent="0.3">
      <c r="A102" s="68" t="s">
        <v>322</v>
      </c>
      <c r="B102" s="58">
        <v>0</v>
      </c>
      <c r="C102" s="58">
        <f t="shared" si="17"/>
        <v>29556.67</v>
      </c>
      <c r="D102" s="58">
        <f>30256.67-700</f>
        <v>29556.67</v>
      </c>
      <c r="E102" s="58">
        <v>10519.56</v>
      </c>
      <c r="F102" s="58">
        <v>10519.56</v>
      </c>
      <c r="G102" s="58">
        <f t="shared" si="18"/>
        <v>19037.11</v>
      </c>
    </row>
    <row r="103" spans="1:7" x14ac:dyDescent="0.3">
      <c r="A103" s="67" t="s">
        <v>323</v>
      </c>
      <c r="B103" s="66">
        <f t="shared" ref="B103:G103" si="19">SUM(B104:B112)</f>
        <v>0</v>
      </c>
      <c r="C103" s="66">
        <f t="shared" si="19"/>
        <v>876664.36</v>
      </c>
      <c r="D103" s="66">
        <f t="shared" si="19"/>
        <v>876664.36</v>
      </c>
      <c r="E103" s="66">
        <f t="shared" si="19"/>
        <v>172309.63</v>
      </c>
      <c r="F103" s="66">
        <f t="shared" si="19"/>
        <v>172309.63</v>
      </c>
      <c r="G103" s="66">
        <f t="shared" si="19"/>
        <v>704354.73</v>
      </c>
    </row>
    <row r="104" spans="1:7" x14ac:dyDescent="0.3">
      <c r="A104" s="68" t="s">
        <v>324</v>
      </c>
      <c r="B104" s="58">
        <v>0</v>
      </c>
      <c r="C104" s="58">
        <f t="shared" ref="C104:C112" si="20">D104-B104</f>
        <v>70867.88</v>
      </c>
      <c r="D104" s="58">
        <v>70867.88</v>
      </c>
      <c r="E104" s="58">
        <v>0</v>
      </c>
      <c r="F104" s="58">
        <v>0</v>
      </c>
      <c r="G104" s="58">
        <f t="shared" ref="G104:G112" si="21">D104-E104</f>
        <v>70867.88</v>
      </c>
    </row>
    <row r="105" spans="1:7" x14ac:dyDescent="0.3">
      <c r="A105" s="68" t="s">
        <v>325</v>
      </c>
      <c r="B105" s="58">
        <v>0</v>
      </c>
      <c r="C105" s="58">
        <f t="shared" si="20"/>
        <v>0</v>
      </c>
      <c r="D105" s="58">
        <v>0</v>
      </c>
      <c r="E105" s="58">
        <v>0</v>
      </c>
      <c r="F105" s="58">
        <v>0</v>
      </c>
      <c r="G105" s="58">
        <f t="shared" si="21"/>
        <v>0</v>
      </c>
    </row>
    <row r="106" spans="1:7" x14ac:dyDescent="0.3">
      <c r="A106" s="68" t="s">
        <v>326</v>
      </c>
      <c r="B106" s="58">
        <v>0</v>
      </c>
      <c r="C106" s="58">
        <f t="shared" si="20"/>
        <v>661108</v>
      </c>
      <c r="D106" s="58">
        <v>661108</v>
      </c>
      <c r="E106" s="58">
        <v>154744</v>
      </c>
      <c r="F106" s="58">
        <v>154744</v>
      </c>
      <c r="G106" s="58">
        <f t="shared" si="21"/>
        <v>506364</v>
      </c>
    </row>
    <row r="107" spans="1:7" x14ac:dyDescent="0.3">
      <c r="A107" s="68" t="s">
        <v>327</v>
      </c>
      <c r="B107" s="58">
        <v>0</v>
      </c>
      <c r="C107" s="58">
        <f t="shared" si="20"/>
        <v>51018.48</v>
      </c>
      <c r="D107" s="58">
        <v>51018.48</v>
      </c>
      <c r="E107" s="58">
        <v>6177</v>
      </c>
      <c r="F107" s="58">
        <v>6177</v>
      </c>
      <c r="G107" s="58">
        <f t="shared" si="21"/>
        <v>44841.48</v>
      </c>
    </row>
    <row r="108" spans="1:7" x14ac:dyDescent="0.3">
      <c r="A108" s="68" t="s">
        <v>328</v>
      </c>
      <c r="B108" s="58">
        <v>0</v>
      </c>
      <c r="C108" s="58">
        <f t="shared" si="20"/>
        <v>0</v>
      </c>
      <c r="D108" s="58">
        <v>0</v>
      </c>
      <c r="E108" s="58">
        <v>0</v>
      </c>
      <c r="F108" s="58">
        <v>0</v>
      </c>
      <c r="G108" s="58">
        <f t="shared" si="21"/>
        <v>0</v>
      </c>
    </row>
    <row r="109" spans="1:7" x14ac:dyDescent="0.3">
      <c r="A109" s="68" t="s">
        <v>329</v>
      </c>
      <c r="B109" s="58">
        <v>0</v>
      </c>
      <c r="C109" s="58">
        <f t="shared" si="20"/>
        <v>0</v>
      </c>
      <c r="D109" s="58">
        <v>0</v>
      </c>
      <c r="E109" s="58">
        <v>0</v>
      </c>
      <c r="F109" s="58">
        <v>0</v>
      </c>
      <c r="G109" s="58">
        <f t="shared" si="21"/>
        <v>0</v>
      </c>
    </row>
    <row r="110" spans="1:7" x14ac:dyDescent="0.3">
      <c r="A110" s="68" t="s">
        <v>330</v>
      </c>
      <c r="B110" s="58">
        <v>0</v>
      </c>
      <c r="C110" s="58">
        <f t="shared" si="20"/>
        <v>0</v>
      </c>
      <c r="D110" s="58">
        <v>0</v>
      </c>
      <c r="E110" s="58">
        <v>0</v>
      </c>
      <c r="F110" s="58">
        <v>0</v>
      </c>
      <c r="G110" s="58">
        <f t="shared" si="21"/>
        <v>0</v>
      </c>
    </row>
    <row r="111" spans="1:7" x14ac:dyDescent="0.3">
      <c r="A111" s="68" t="s">
        <v>331</v>
      </c>
      <c r="B111" s="58">
        <v>0</v>
      </c>
      <c r="C111" s="58">
        <f t="shared" si="20"/>
        <v>93670</v>
      </c>
      <c r="D111" s="58">
        <v>93670</v>
      </c>
      <c r="E111" s="58">
        <v>11388.63</v>
      </c>
      <c r="F111" s="58">
        <v>11388.63</v>
      </c>
      <c r="G111" s="58">
        <f t="shared" si="21"/>
        <v>82281.37</v>
      </c>
    </row>
    <row r="112" spans="1:7" x14ac:dyDescent="0.3">
      <c r="A112" s="68" t="s">
        <v>332</v>
      </c>
      <c r="B112" s="58">
        <v>0</v>
      </c>
      <c r="C112" s="58">
        <f t="shared" si="20"/>
        <v>0</v>
      </c>
      <c r="D112" s="58">
        <v>0</v>
      </c>
      <c r="E112" s="58">
        <v>0</v>
      </c>
      <c r="F112" s="58">
        <v>0</v>
      </c>
      <c r="G112" s="58">
        <f t="shared" si="21"/>
        <v>0</v>
      </c>
    </row>
    <row r="113" spans="1:7" x14ac:dyDescent="0.3">
      <c r="A113" s="67" t="s">
        <v>333</v>
      </c>
      <c r="B113" s="66">
        <f t="shared" ref="B113:G113" si="22">SUM(B114:B122)</f>
        <v>7194688.4800000004</v>
      </c>
      <c r="C113" s="66">
        <f t="shared" si="22"/>
        <v>-144688.48000000045</v>
      </c>
      <c r="D113" s="66">
        <f t="shared" si="22"/>
        <v>7050000</v>
      </c>
      <c r="E113" s="66">
        <f t="shared" si="22"/>
        <v>1743099.94</v>
      </c>
      <c r="F113" s="66">
        <f t="shared" si="22"/>
        <v>1743099.94</v>
      </c>
      <c r="G113" s="66">
        <f t="shared" si="22"/>
        <v>5306900.0600000005</v>
      </c>
    </row>
    <row r="114" spans="1:7" x14ac:dyDescent="0.3">
      <c r="A114" s="68" t="s">
        <v>334</v>
      </c>
      <c r="B114" s="58">
        <v>0</v>
      </c>
      <c r="C114" s="58">
        <f t="shared" ref="C114:C122" si="23">D114-B114</f>
        <v>0</v>
      </c>
      <c r="D114" s="58">
        <v>0</v>
      </c>
      <c r="E114" s="58">
        <v>0</v>
      </c>
      <c r="F114" s="58">
        <v>0</v>
      </c>
      <c r="G114" s="58">
        <f t="shared" ref="G114:G122" si="24">D114-E114</f>
        <v>0</v>
      </c>
    </row>
    <row r="115" spans="1:7" x14ac:dyDescent="0.3">
      <c r="A115" s="68" t="s">
        <v>335</v>
      </c>
      <c r="B115" s="58">
        <v>0</v>
      </c>
      <c r="C115" s="58">
        <f t="shared" si="23"/>
        <v>0</v>
      </c>
      <c r="D115" s="58">
        <v>0</v>
      </c>
      <c r="E115" s="58">
        <v>0</v>
      </c>
      <c r="F115" s="58">
        <v>0</v>
      </c>
      <c r="G115" s="58">
        <f t="shared" si="24"/>
        <v>0</v>
      </c>
    </row>
    <row r="116" spans="1:7" x14ac:dyDescent="0.3">
      <c r="A116" s="68" t="s">
        <v>336</v>
      </c>
      <c r="B116" s="58">
        <v>0</v>
      </c>
      <c r="C116" s="58">
        <f t="shared" si="23"/>
        <v>0</v>
      </c>
      <c r="D116" s="58">
        <v>0</v>
      </c>
      <c r="E116" s="58">
        <v>0</v>
      </c>
      <c r="F116" s="58">
        <v>0</v>
      </c>
      <c r="G116" s="58">
        <f t="shared" si="24"/>
        <v>0</v>
      </c>
    </row>
    <row r="117" spans="1:7" x14ac:dyDescent="0.3">
      <c r="A117" s="68" t="s">
        <v>337</v>
      </c>
      <c r="B117" s="58">
        <v>7194688.4800000004</v>
      </c>
      <c r="C117" s="58">
        <f t="shared" si="23"/>
        <v>-144688.48000000045</v>
      </c>
      <c r="D117" s="58">
        <v>7050000</v>
      </c>
      <c r="E117" s="58">
        <v>1743099.94</v>
      </c>
      <c r="F117" s="58">
        <v>1743099.94</v>
      </c>
      <c r="G117" s="58">
        <f t="shared" si="24"/>
        <v>5306900.0600000005</v>
      </c>
    </row>
    <row r="118" spans="1:7" x14ac:dyDescent="0.3">
      <c r="A118" s="68" t="s">
        <v>338</v>
      </c>
      <c r="B118" s="58">
        <v>0</v>
      </c>
      <c r="C118" s="58">
        <f t="shared" si="23"/>
        <v>0</v>
      </c>
      <c r="D118" s="58">
        <v>0</v>
      </c>
      <c r="E118" s="58">
        <v>0</v>
      </c>
      <c r="F118" s="58">
        <v>0</v>
      </c>
      <c r="G118" s="58">
        <f t="shared" si="24"/>
        <v>0</v>
      </c>
    </row>
    <row r="119" spans="1:7" x14ac:dyDescent="0.3">
      <c r="A119" s="68" t="s">
        <v>339</v>
      </c>
      <c r="B119" s="58">
        <v>0</v>
      </c>
      <c r="C119" s="58">
        <f t="shared" si="23"/>
        <v>0</v>
      </c>
      <c r="D119" s="58">
        <v>0</v>
      </c>
      <c r="E119" s="58">
        <v>0</v>
      </c>
      <c r="F119" s="58">
        <v>0</v>
      </c>
      <c r="G119" s="58">
        <f t="shared" si="24"/>
        <v>0</v>
      </c>
    </row>
    <row r="120" spans="1:7" x14ac:dyDescent="0.3">
      <c r="A120" s="68" t="s">
        <v>340</v>
      </c>
      <c r="B120" s="58">
        <v>0</v>
      </c>
      <c r="C120" s="58">
        <f t="shared" si="23"/>
        <v>0</v>
      </c>
      <c r="D120" s="58">
        <v>0</v>
      </c>
      <c r="E120" s="58">
        <v>0</v>
      </c>
      <c r="F120" s="58">
        <v>0</v>
      </c>
      <c r="G120" s="58">
        <f t="shared" si="24"/>
        <v>0</v>
      </c>
    </row>
    <row r="121" spans="1:7" x14ac:dyDescent="0.3">
      <c r="A121" s="68" t="s">
        <v>341</v>
      </c>
      <c r="B121" s="58">
        <v>0</v>
      </c>
      <c r="C121" s="58">
        <f t="shared" si="23"/>
        <v>0</v>
      </c>
      <c r="D121" s="58">
        <v>0</v>
      </c>
      <c r="E121" s="58">
        <v>0</v>
      </c>
      <c r="F121" s="58">
        <v>0</v>
      </c>
      <c r="G121" s="58">
        <f t="shared" si="24"/>
        <v>0</v>
      </c>
    </row>
    <row r="122" spans="1:7" x14ac:dyDescent="0.3">
      <c r="A122" s="68" t="s">
        <v>342</v>
      </c>
      <c r="B122" s="58">
        <v>0</v>
      </c>
      <c r="C122" s="58">
        <f t="shared" si="23"/>
        <v>0</v>
      </c>
      <c r="D122" s="58">
        <v>0</v>
      </c>
      <c r="E122" s="58">
        <v>0</v>
      </c>
      <c r="F122" s="58">
        <v>0</v>
      </c>
      <c r="G122" s="58">
        <f t="shared" si="24"/>
        <v>0</v>
      </c>
    </row>
    <row r="123" spans="1:7" x14ac:dyDescent="0.3">
      <c r="A123" s="67" t="s">
        <v>343</v>
      </c>
      <c r="B123" s="66">
        <f>SUM(B124:B132)</f>
        <v>0</v>
      </c>
      <c r="C123" s="66">
        <f t="shared" ref="C123:G123" si="25">SUM(C124:C132)</f>
        <v>721392.13</v>
      </c>
      <c r="D123" s="66">
        <f t="shared" si="25"/>
        <v>721392.13</v>
      </c>
      <c r="E123" s="66">
        <f t="shared" si="25"/>
        <v>29345.68</v>
      </c>
      <c r="F123" s="66">
        <f t="shared" si="25"/>
        <v>29345.68</v>
      </c>
      <c r="G123" s="66">
        <f t="shared" si="25"/>
        <v>692046.45</v>
      </c>
    </row>
    <row r="124" spans="1:7" x14ac:dyDescent="0.3">
      <c r="A124" s="68" t="s">
        <v>344</v>
      </c>
      <c r="B124" s="58">
        <v>0</v>
      </c>
      <c r="C124" s="58">
        <f>D124-B124</f>
        <v>721392.13</v>
      </c>
      <c r="D124" s="58">
        <v>721392.13</v>
      </c>
      <c r="E124" s="58">
        <v>29345.68</v>
      </c>
      <c r="F124" s="58">
        <v>29345.68</v>
      </c>
      <c r="G124" s="58">
        <f>D124-E124</f>
        <v>692046.45</v>
      </c>
    </row>
    <row r="125" spans="1:7" x14ac:dyDescent="0.3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3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3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3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3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3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3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3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3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3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3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3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3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3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3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3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3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3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3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3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3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3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3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3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3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3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3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3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3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3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3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3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3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3">
      <c r="A158" s="71"/>
      <c r="B158" s="72"/>
      <c r="C158" s="72"/>
      <c r="D158" s="72"/>
      <c r="E158" s="72"/>
      <c r="F158" s="72"/>
      <c r="G158" s="72"/>
    </row>
    <row r="159" spans="1:7" x14ac:dyDescent="0.3">
      <c r="A159" s="28" t="s">
        <v>379</v>
      </c>
      <c r="B159" s="73">
        <f>B84+B9</f>
        <v>197879388.48999998</v>
      </c>
      <c r="C159" s="73">
        <f t="shared" ref="C159:G159" si="26">C84+C9</f>
        <v>6444891.429999996</v>
      </c>
      <c r="D159" s="73">
        <f t="shared" si="26"/>
        <v>204324279.92000002</v>
      </c>
      <c r="E159" s="73">
        <f t="shared" si="26"/>
        <v>98001402.020000011</v>
      </c>
      <c r="F159" s="73">
        <f t="shared" si="26"/>
        <v>97159682.020000011</v>
      </c>
      <c r="G159" s="73">
        <f t="shared" si="26"/>
        <v>106322877.90000001</v>
      </c>
    </row>
    <row r="160" spans="1:7" x14ac:dyDescent="0.3">
      <c r="A160" s="49"/>
      <c r="B160" s="48"/>
      <c r="C160" s="48"/>
      <c r="D160" s="48"/>
      <c r="E160" s="48"/>
      <c r="F160" s="48"/>
      <c r="G160" s="48"/>
    </row>
  </sheetData>
  <protectedRanges>
    <protectedRange sqref="B9:G9 B84:G84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D11:F15 C11:C17 C19:C27 C29:C37 C39:C47 C49:C57 D52" xr:uid="{C1DEA987-D1A8-495D-B9E4-846B5D56AC57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topLeftCell="A6" zoomScale="75" zoomScaleNormal="75" workbookViewId="0">
      <selection activeCell="B29" sqref="B29:G29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47" t="s">
        <v>380</v>
      </c>
      <c r="B1" s="148"/>
      <c r="C1" s="148"/>
      <c r="D1" s="148"/>
      <c r="E1" s="148"/>
      <c r="F1" s="148"/>
      <c r="G1" s="149"/>
    </row>
    <row r="2" spans="1:7" ht="15" customHeight="1" x14ac:dyDescent="0.3">
      <c r="A2" s="132" t="str">
        <f>'Formato 1'!A2</f>
        <v xml:space="preserve">Sistema para Desarrollo Integral de la Familia en el Municipio de León, Guanajuato </v>
      </c>
      <c r="B2" s="133"/>
      <c r="C2" s="133"/>
      <c r="D2" s="133"/>
      <c r="E2" s="133"/>
      <c r="F2" s="133"/>
      <c r="G2" s="134"/>
    </row>
    <row r="3" spans="1:7" ht="15" customHeight="1" x14ac:dyDescent="0.3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3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3">
      <c r="A5" s="135" t="str">
        <f>'Formato 3'!A4</f>
        <v>Del 1 de enero al 30 de junio del 2026</v>
      </c>
      <c r="B5" s="136"/>
      <c r="C5" s="136"/>
      <c r="D5" s="136"/>
      <c r="E5" s="136"/>
      <c r="F5" s="136"/>
      <c r="G5" s="137"/>
    </row>
    <row r="6" spans="1:7" x14ac:dyDescent="0.3">
      <c r="A6" s="138" t="s">
        <v>2</v>
      </c>
      <c r="B6" s="139"/>
      <c r="C6" s="139"/>
      <c r="D6" s="139"/>
      <c r="E6" s="139"/>
      <c r="F6" s="139"/>
      <c r="G6" s="140"/>
    </row>
    <row r="7" spans="1:7" ht="15" customHeight="1" x14ac:dyDescent="0.3">
      <c r="A7" s="142" t="s">
        <v>5</v>
      </c>
      <c r="B7" s="144" t="s">
        <v>299</v>
      </c>
      <c r="C7" s="144"/>
      <c r="D7" s="144"/>
      <c r="E7" s="144"/>
      <c r="F7" s="144"/>
      <c r="G7" s="146" t="s">
        <v>300</v>
      </c>
    </row>
    <row r="8" spans="1:7" ht="28.8" x14ac:dyDescent="0.3">
      <c r="A8" s="143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5"/>
    </row>
    <row r="9" spans="1:7" ht="15.75" customHeight="1" x14ac:dyDescent="0.3">
      <c r="A9" s="25" t="s">
        <v>382</v>
      </c>
      <c r="B9" s="58">
        <v>190684700.00999999</v>
      </c>
      <c r="C9" s="58">
        <v>3894241.1599999964</v>
      </c>
      <c r="D9" s="58">
        <v>194578941.17000002</v>
      </c>
      <c r="E9" s="58">
        <v>95970696.540000007</v>
      </c>
      <c r="F9" s="58">
        <v>95128976.540000007</v>
      </c>
      <c r="G9" s="58">
        <v>98608244.63000001</v>
      </c>
    </row>
    <row r="10" spans="1:7" x14ac:dyDescent="0.3">
      <c r="A10" s="55" t="s">
        <v>383</v>
      </c>
      <c r="B10" s="58">
        <v>190684700.00999999</v>
      </c>
      <c r="C10" s="58">
        <v>3894241.1599999964</v>
      </c>
      <c r="D10" s="58">
        <v>194578941.17000002</v>
      </c>
      <c r="E10" s="58">
        <v>95970696.540000007</v>
      </c>
      <c r="F10" s="58">
        <v>95128976.540000007</v>
      </c>
      <c r="G10" s="58">
        <v>98608244.63000001</v>
      </c>
    </row>
    <row r="11" spans="1:7" x14ac:dyDescent="0.3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30" t="s">
        <v>151</v>
      </c>
      <c r="B18" s="43"/>
      <c r="C18" s="43"/>
      <c r="D18" s="43"/>
      <c r="E18" s="43"/>
      <c r="F18" s="43"/>
      <c r="G18" s="43"/>
    </row>
    <row r="19" spans="1:7" x14ac:dyDescent="0.3">
      <c r="A19" s="3" t="s">
        <v>391</v>
      </c>
      <c r="B19" s="58">
        <v>7194688.4800000004</v>
      </c>
      <c r="C19" s="58">
        <v>2550650.2699999991</v>
      </c>
      <c r="D19" s="58">
        <v>9745338.75</v>
      </c>
      <c r="E19" s="58">
        <v>2030705.4799999997</v>
      </c>
      <c r="F19" s="58">
        <v>2030705.4799999997</v>
      </c>
      <c r="G19" s="58">
        <v>7714633.2700000005</v>
      </c>
    </row>
    <row r="20" spans="1:7" x14ac:dyDescent="0.3">
      <c r="A20" s="55" t="s">
        <v>383</v>
      </c>
      <c r="B20" s="58">
        <v>7194688.4800000004</v>
      </c>
      <c r="C20" s="58">
        <v>2550650.2699999991</v>
      </c>
      <c r="D20" s="58">
        <v>9745338.75</v>
      </c>
      <c r="E20" s="58">
        <v>2030705.4799999997</v>
      </c>
      <c r="F20" s="58">
        <v>2030705.4799999997</v>
      </c>
      <c r="G20" s="58">
        <v>7714633.2700000005</v>
      </c>
    </row>
    <row r="21" spans="1:7" x14ac:dyDescent="0.3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3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3">
      <c r="A28" s="30" t="s">
        <v>151</v>
      </c>
      <c r="B28" s="43"/>
      <c r="C28" s="43"/>
      <c r="D28" s="43"/>
      <c r="E28" s="43"/>
      <c r="F28" s="43"/>
      <c r="G28" s="43"/>
    </row>
    <row r="29" spans="1:7" x14ac:dyDescent="0.3">
      <c r="A29" s="3" t="s">
        <v>379</v>
      </c>
      <c r="B29" s="4">
        <f>B9+B19</f>
        <v>197879388.48999998</v>
      </c>
      <c r="C29" s="4">
        <f t="shared" ref="C29:G29" si="0">C9+C19</f>
        <v>6444891.429999996</v>
      </c>
      <c r="D29" s="4">
        <f t="shared" si="0"/>
        <v>204324279.92000002</v>
      </c>
      <c r="E29" s="4">
        <f t="shared" si="0"/>
        <v>98001402.020000011</v>
      </c>
      <c r="F29" s="4">
        <f t="shared" si="0"/>
        <v>97159682.020000011</v>
      </c>
      <c r="G29" s="4">
        <f t="shared" si="0"/>
        <v>106322877.90000001</v>
      </c>
    </row>
    <row r="30" spans="1:7" x14ac:dyDescent="0.3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8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sqref="A1:G1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50" t="s">
        <v>392</v>
      </c>
      <c r="B1" s="151"/>
      <c r="C1" s="151"/>
      <c r="D1" s="151"/>
      <c r="E1" s="151"/>
      <c r="F1" s="151"/>
      <c r="G1" s="151"/>
    </row>
    <row r="2" spans="1:7" x14ac:dyDescent="0.3">
      <c r="A2" s="93" t="str">
        <f>'Formato 1'!A2</f>
        <v xml:space="preserve">Sistema para Desarrollo Integral de la Familia en el Municipio de León, Guanajuato 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393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del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3">
      <c r="A7" s="142" t="s">
        <v>5</v>
      </c>
      <c r="B7" s="138" t="s">
        <v>299</v>
      </c>
      <c r="C7" s="139"/>
      <c r="D7" s="139"/>
      <c r="E7" s="139"/>
      <c r="F7" s="140"/>
      <c r="G7" s="146" t="s">
        <v>300</v>
      </c>
    </row>
    <row r="8" spans="1:7" ht="28.8" x14ac:dyDescent="0.3">
      <c r="A8" s="143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5"/>
    </row>
    <row r="9" spans="1:7" ht="16.5" customHeight="1" x14ac:dyDescent="0.3">
      <c r="A9" s="25" t="s">
        <v>395</v>
      </c>
      <c r="B9" s="29">
        <f>B10+B19+B27+B37</f>
        <v>190684700.00999999</v>
      </c>
      <c r="C9" s="29">
        <f t="shared" ref="C9:G9" si="0">C10+C19+C27+C37</f>
        <v>3894241.1599999964</v>
      </c>
      <c r="D9" s="29">
        <f t="shared" si="0"/>
        <v>194578941.17000002</v>
      </c>
      <c r="E9" s="29">
        <f t="shared" si="0"/>
        <v>95970696.540000007</v>
      </c>
      <c r="F9" s="29">
        <f t="shared" si="0"/>
        <v>95128976.540000007</v>
      </c>
      <c r="G9" s="29">
        <f t="shared" si="0"/>
        <v>98608244.63000001</v>
      </c>
    </row>
    <row r="10" spans="1:7" ht="15" customHeight="1" x14ac:dyDescent="0.3">
      <c r="A10" s="51" t="s">
        <v>396</v>
      </c>
      <c r="B10" s="41">
        <f>SUM(B16:B18)</f>
        <v>0</v>
      </c>
      <c r="C10" s="41">
        <f>SUM(C16:C18)</f>
        <v>0</v>
      </c>
      <c r="D10" s="41">
        <f>SUM(D16:D18)</f>
        <v>0</v>
      </c>
      <c r="E10" s="41">
        <f>SUM(E16:E18)</f>
        <v>0</v>
      </c>
      <c r="F10" s="41">
        <f>SUM(F16:F18)</f>
        <v>0</v>
      </c>
      <c r="G10" s="41">
        <v>0</v>
      </c>
    </row>
    <row r="11" spans="1:7" x14ac:dyDescent="0.3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51" t="s">
        <v>405</v>
      </c>
      <c r="B19" s="41">
        <f>SUM(B20:B26)</f>
        <v>190684700.00999999</v>
      </c>
      <c r="C19" s="41">
        <f t="shared" ref="C19:G19" si="1">SUM(C20:C26)</f>
        <v>3894241.1599999964</v>
      </c>
      <c r="D19" s="41">
        <f t="shared" si="1"/>
        <v>194578941.17000002</v>
      </c>
      <c r="E19" s="41">
        <f t="shared" si="1"/>
        <v>95970696.540000007</v>
      </c>
      <c r="F19" s="41">
        <f t="shared" si="1"/>
        <v>95128976.540000007</v>
      </c>
      <c r="G19" s="41">
        <f t="shared" si="1"/>
        <v>98608244.63000001</v>
      </c>
    </row>
    <row r="20" spans="1:7" x14ac:dyDescent="0.3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411</v>
      </c>
      <c r="B25" s="41">
        <v>190684700.00999999</v>
      </c>
      <c r="C25" s="41">
        <v>3894241.1599999964</v>
      </c>
      <c r="D25" s="41">
        <v>194578941.17000002</v>
      </c>
      <c r="E25" s="41">
        <v>95970696.540000007</v>
      </c>
      <c r="F25" s="41">
        <v>95128976.540000007</v>
      </c>
      <c r="G25" s="41">
        <v>98608244.63000001</v>
      </c>
    </row>
    <row r="26" spans="1:7" x14ac:dyDescent="0.3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" customHeight="1" x14ac:dyDescent="0.3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8.8" x14ac:dyDescent="0.3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3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3">
      <c r="A42" s="63"/>
      <c r="B42" s="47"/>
      <c r="C42" s="47"/>
      <c r="D42" s="47"/>
      <c r="E42" s="47"/>
      <c r="F42" s="47"/>
      <c r="G42" s="47"/>
    </row>
    <row r="43" spans="1:7" x14ac:dyDescent="0.3">
      <c r="A43" s="3" t="s">
        <v>428</v>
      </c>
      <c r="B43" s="4">
        <f>B44+B53+B61+B71</f>
        <v>7194688.4800000004</v>
      </c>
      <c r="C43" s="4">
        <f t="shared" ref="C43:G43" si="2">C44+C53+C61+C71</f>
        <v>2550650.2699999991</v>
      </c>
      <c r="D43" s="4">
        <f t="shared" si="2"/>
        <v>9745338.75</v>
      </c>
      <c r="E43" s="4">
        <f t="shared" si="2"/>
        <v>2030705.4799999997</v>
      </c>
      <c r="F43" s="4">
        <f t="shared" si="2"/>
        <v>2030705.4799999997</v>
      </c>
      <c r="G43" s="4">
        <f t="shared" si="2"/>
        <v>7714633.2700000005</v>
      </c>
    </row>
    <row r="44" spans="1:7" x14ac:dyDescent="0.3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3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3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51" t="s">
        <v>405</v>
      </c>
      <c r="B53" s="41">
        <f>SUM(B54:B60)</f>
        <v>7194688.4800000004</v>
      </c>
      <c r="C53" s="41">
        <f t="shared" ref="C53:G53" si="3">SUM(C54:C60)</f>
        <v>2550650.2699999991</v>
      </c>
      <c r="D53" s="41">
        <f t="shared" si="3"/>
        <v>9745338.75</v>
      </c>
      <c r="E53" s="41">
        <f t="shared" si="3"/>
        <v>2030705.4799999997</v>
      </c>
      <c r="F53" s="41">
        <f t="shared" si="3"/>
        <v>2030705.4799999997</v>
      </c>
      <c r="G53" s="41">
        <f t="shared" si="3"/>
        <v>7714633.2700000005</v>
      </c>
    </row>
    <row r="54" spans="1:7" x14ac:dyDescent="0.3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63" t="s">
        <v>411</v>
      </c>
      <c r="B59" s="41">
        <v>7194688.4800000004</v>
      </c>
      <c r="C59" s="41">
        <v>2550650.2699999991</v>
      </c>
      <c r="D59" s="41">
        <v>9745338.75</v>
      </c>
      <c r="E59" s="41">
        <v>2030705.4799999997</v>
      </c>
      <c r="F59" s="41">
        <v>2030705.4799999997</v>
      </c>
      <c r="G59" s="41">
        <v>7714633.2700000005</v>
      </c>
    </row>
    <row r="60" spans="1:7" x14ac:dyDescent="0.3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3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3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3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3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3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3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3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8.8" x14ac:dyDescent="0.3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3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3">
      <c r="A76" s="39"/>
      <c r="B76" s="43"/>
      <c r="C76" s="43"/>
      <c r="D76" s="43"/>
      <c r="E76" s="43"/>
      <c r="F76" s="43"/>
      <c r="G76" s="43"/>
    </row>
    <row r="77" spans="1:7" x14ac:dyDescent="0.3">
      <c r="A77" s="3" t="s">
        <v>379</v>
      </c>
      <c r="B77" s="4">
        <f>B9+B43</f>
        <v>197879388.48999998</v>
      </c>
      <c r="C77" s="4">
        <f t="shared" ref="C77:G77" si="4">C9+C43</f>
        <v>6444891.429999996</v>
      </c>
      <c r="D77" s="4">
        <f t="shared" si="4"/>
        <v>204324279.92000002</v>
      </c>
      <c r="E77" s="4">
        <f t="shared" si="4"/>
        <v>98001402.020000011</v>
      </c>
      <c r="F77" s="4">
        <f t="shared" si="4"/>
        <v>97159682.020000011</v>
      </c>
      <c r="G77" s="4">
        <f t="shared" si="4"/>
        <v>106322877.90000001</v>
      </c>
    </row>
    <row r="78" spans="1:7" x14ac:dyDescent="0.3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37:G37 B27:G27 C43:G52 C72:G75 B43:B44 B71:G71 B53:G53 C20:G26 C28:G36 B9:G10 C54:G60 C62:G70 B19:G19 C11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sqref="A1:G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147" t="s">
        <v>429</v>
      </c>
      <c r="B1" s="130"/>
      <c r="C1" s="130"/>
      <c r="D1" s="130"/>
      <c r="E1" s="130"/>
      <c r="F1" s="130"/>
      <c r="G1" s="131"/>
    </row>
    <row r="2" spans="1:7" x14ac:dyDescent="0.3">
      <c r="A2" s="93" t="str">
        <f>'Formato 1'!A2</f>
        <v xml:space="preserve">Sistema para Desarrollo Integral de la Familia en el Municipio de León, Guanajuato 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430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del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x14ac:dyDescent="0.3">
      <c r="A7" s="142" t="s">
        <v>5</v>
      </c>
      <c r="B7" s="145" t="s">
        <v>299</v>
      </c>
      <c r="C7" s="145"/>
      <c r="D7" s="145"/>
      <c r="E7" s="145"/>
      <c r="F7" s="145"/>
      <c r="G7" s="145" t="s">
        <v>300</v>
      </c>
    </row>
    <row r="8" spans="1:7" ht="28.8" x14ac:dyDescent="0.3">
      <c r="A8" s="143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3">
      <c r="A9" s="25" t="s">
        <v>431</v>
      </c>
      <c r="B9" s="102">
        <f>B10</f>
        <v>145005986.47</v>
      </c>
      <c r="C9" s="102">
        <f t="shared" ref="C9:G9" si="0">C10</f>
        <v>-9.3132257461547852E-10</v>
      </c>
      <c r="D9" s="102">
        <f t="shared" si="0"/>
        <v>145005986.47</v>
      </c>
      <c r="E9" s="102">
        <f t="shared" si="0"/>
        <v>71110923.469999999</v>
      </c>
      <c r="F9" s="102">
        <f t="shared" si="0"/>
        <v>71110923.469999999</v>
      </c>
      <c r="G9" s="102">
        <f t="shared" si="0"/>
        <v>73895063</v>
      </c>
    </row>
    <row r="10" spans="1:7" x14ac:dyDescent="0.3">
      <c r="A10" s="51" t="s">
        <v>432</v>
      </c>
      <c r="B10" s="58">
        <v>145005986.47</v>
      </c>
      <c r="C10" s="58">
        <v>-9.3132257461547852E-10</v>
      </c>
      <c r="D10" s="58">
        <v>145005986.47</v>
      </c>
      <c r="E10" s="58">
        <v>71110923.469999999</v>
      </c>
      <c r="F10" s="58">
        <v>71110923.469999999</v>
      </c>
      <c r="G10" s="59">
        <v>73895063</v>
      </c>
    </row>
    <row r="11" spans="1:7" ht="15.75" customHeight="1" x14ac:dyDescent="0.3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3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3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3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3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8.8" x14ac:dyDescent="0.3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3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3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39"/>
      <c r="B20" s="61"/>
      <c r="C20" s="61"/>
      <c r="D20" s="61"/>
      <c r="E20" s="61"/>
      <c r="F20" s="61"/>
      <c r="G20" s="61"/>
    </row>
    <row r="21" spans="1:7" x14ac:dyDescent="0.3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3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8.8" x14ac:dyDescent="0.3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3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3">
      <c r="A32" s="39"/>
      <c r="B32" s="61"/>
      <c r="C32" s="61"/>
      <c r="D32" s="61"/>
      <c r="E32" s="61"/>
      <c r="F32" s="61"/>
      <c r="G32" s="61"/>
    </row>
    <row r="33" spans="1:7" ht="14.4" customHeight="1" x14ac:dyDescent="0.3">
      <c r="A33" s="3" t="s">
        <v>443</v>
      </c>
      <c r="B33" s="102">
        <f>B21+B9</f>
        <v>145005986.47</v>
      </c>
      <c r="C33" s="102">
        <f t="shared" ref="C33:G33" si="1">C21+C9</f>
        <v>-9.3132257461547852E-10</v>
      </c>
      <c r="D33" s="102">
        <f t="shared" si="1"/>
        <v>145005986.47</v>
      </c>
      <c r="E33" s="102">
        <f t="shared" si="1"/>
        <v>71110923.469999999</v>
      </c>
      <c r="F33" s="102">
        <f t="shared" si="1"/>
        <v>71110923.469999999</v>
      </c>
      <c r="G33" s="102">
        <f t="shared" si="1"/>
        <v>73895063</v>
      </c>
    </row>
    <row r="34" spans="1:7" ht="14.4" customHeight="1" x14ac:dyDescent="0.3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11:F21 G9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DIF</cp:lastModifiedBy>
  <cp:revision/>
  <dcterms:created xsi:type="dcterms:W3CDTF">2023-03-16T22:14:51Z</dcterms:created>
  <dcterms:modified xsi:type="dcterms:W3CDTF">2026-07-20T18:54:32Z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